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0" windowWidth="15210" windowHeight="8220" tabRatio="641" activeTab="0"/>
  </bookViews>
  <sheets>
    <sheet name="приложение 6" sheetId="1" r:id="rId1"/>
    <sheet name="Приложение 7" sheetId="2" state="hidden" r:id="rId2"/>
    <sheet name="Приложение 8" sheetId="3" state="hidden" r:id="rId3"/>
    <sheet name="Приложение 10" sheetId="4" state="hidden" r:id="rId4"/>
    <sheet name="Приложение 13" sheetId="5" state="hidden" r:id="rId5"/>
  </sheets>
  <definedNames>
    <definedName name="_xlnm.Print_Titles" localSheetId="0">'приложение 6'!$15:$17</definedName>
    <definedName name="_xlnm.Print_Titles" localSheetId="1">'Приложение 7'!$12:$14</definedName>
    <definedName name="_xlnm.Print_Titles" localSheetId="2">'Приложение 8'!$12:$14</definedName>
    <definedName name="_xlnm.Print_Area" localSheetId="0">'приложение 6'!$A$1:$F$69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<sst xmlns="http://schemas.openxmlformats.org/spreadsheetml/2006/main" count="7643" uniqueCount="830">
  <si>
    <t>S1420</t>
  </si>
  <si>
    <t>Создание в муниципальных общеобразовательных организациях кружков по развитию предпринимательства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</si>
  <si>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</si>
  <si>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</si>
  <si>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</si>
  <si>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</si>
  <si>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</si>
  <si>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</si>
  <si>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</si>
  <si>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</si>
  <si>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</si>
  <si>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</si>
  <si>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</si>
  <si>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</si>
  <si>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</si>
  <si>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</si>
  <si>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</si>
  <si>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</si>
  <si>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</si>
  <si>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</si>
  <si>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</si>
  <si>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</si>
  <si>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</si>
  <si>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</si>
  <si>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</si>
  <si>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</si>
  <si>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</si>
  <si>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</si>
  <si>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</si>
  <si>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</si>
  <si>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</si>
  <si>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</si>
  <si>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</si>
  <si>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</si>
  <si>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</si>
  <si>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</si>
  <si>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</si>
  <si>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</si>
  <si>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</si>
  <si>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</si>
  <si>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</si>
  <si>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</si>
  <si>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</si>
  <si>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</si>
  <si>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</si>
  <si>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</si>
  <si>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</si>
  <si>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</si>
  <si>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</si>
  <si>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Капитальный ремонт объектов социальной и коммунальной инфраструктур муниципальной собственности</t>
  </si>
  <si>
    <t>S1220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</si>
  <si>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</si>
  <si>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</si>
  <si>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</si>
  <si>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Основное мероприятие "Обеспечение деятельности администрации Белозерского муниципального района по выполнению полномочий местного значения"</t>
  </si>
  <si>
    <t>Основное мероприятие "Осуществление администрацией района переданных отдельных государственных полномочий"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</si>
  <si>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района"</t>
  </si>
  <si>
    <t>Основное мероприятие "Обеспечение деятельности учреждений, подведомственных администрации района"</t>
  </si>
  <si>
    <t>Проведение аварийно-спасательных мероприятий</t>
  </si>
  <si>
    <t>62030</t>
  </si>
  <si>
    <t>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</si>
  <si>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</si>
  <si>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</si>
  <si>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</si>
  <si>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</si>
  <si>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</si>
  <si>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</si>
  <si>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</si>
  <si>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</si>
  <si>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</si>
  <si>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</si>
  <si>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</si>
  <si>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</si>
  <si>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</si>
  <si>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</si>
  <si>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</si>
  <si>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</si>
  <si>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</si>
  <si>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</si>
  <si>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</si>
  <si>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</si>
  <si>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</si>
  <si>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</si>
  <si>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</si>
  <si>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</si>
  <si>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</si>
  <si>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</si>
  <si>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</si>
  <si>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</si>
  <si>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</si>
  <si>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</si>
  <si>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</si>
  <si>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</si>
  <si>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</si>
  <si>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</si>
  <si>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</si>
  <si>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</si>
  <si>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</si>
  <si>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</si>
  <si>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</si>
  <si>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</si>
  <si>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</si>
  <si>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</si>
  <si>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</si>
  <si>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</si>
  <si>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</si>
  <si>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</si>
  <si>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</si>
  <si>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</si>
  <si>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</si>
  <si>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</si>
  <si>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</si>
  <si>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</si>
  <si>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</si>
  <si>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</si>
  <si>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                                                      Распределение бюджетных ассигнований по разделам, подразделам, 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</si>
  <si>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</si>
  <si>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</si>
  <si>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</si>
  <si>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</si>
  <si>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</si>
  <si>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</si>
  <si>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</si>
  <si>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</si>
  <si>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</si>
  <si>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</si>
  <si>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</si>
  <si>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</si>
  <si>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50 0 00 00000</t>
  </si>
  <si>
    <t>50 0 01 00000</t>
  </si>
  <si>
    <t>50 0 01 00190</t>
  </si>
  <si>
    <t>0104</t>
  </si>
  <si>
    <t>50 0 01 70030</t>
  </si>
  <si>
    <t>50 0 01 90110</t>
  </si>
  <si>
    <t>50 0 01 90150</t>
  </si>
  <si>
    <t>50 0 01 90210</t>
  </si>
  <si>
    <t>50 0 01 90220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</si>
  <si>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</si>
  <si>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</si>
  <si>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</si>
  <si>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</si>
  <si>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</si>
  <si>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</si>
  <si>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</si>
  <si>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</si>
  <si>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</si>
  <si>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</si>
  <si>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</si>
  <si>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</si>
  <si>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</si>
  <si>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</si>
  <si>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</si>
  <si>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</si>
  <si>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</si>
  <si>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</si>
  <si>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</si>
  <si>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</si>
  <si>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</si>
  <si>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</si>
  <si>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</si>
  <si>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</si>
  <si>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</si>
  <si>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</si>
  <si>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</si>
  <si>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</si>
  <si>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</si>
  <si>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</si>
  <si>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</si>
  <si>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</si>
  <si>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</si>
  <si>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</si>
  <si>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</si>
  <si>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</si>
  <si>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</si>
  <si>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</si>
  <si>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</si>
  <si>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</si>
  <si>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</si>
  <si>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</si>
  <si>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</si>
  <si>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</si>
  <si>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</si>
  <si>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</si>
  <si>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</si>
  <si>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</si>
  <si>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</si>
  <si>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</si>
  <si>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</si>
  <si>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</si>
  <si>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</si>
  <si>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</si>
  <si>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</si>
  <si>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</si>
  <si>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</si>
  <si>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</si>
  <si>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</si>
  <si>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</si>
  <si>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</si>
  <si>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</si>
  <si>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</si>
  <si>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</si>
  <si>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</si>
  <si>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</si>
  <si>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</si>
  <si>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</si>
  <si>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</si>
  <si>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</si>
  <si>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</si>
  <si>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</si>
  <si>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</si>
  <si>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</si>
  <si>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</si>
  <si>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</si>
  <si>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</si>
  <si>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</si>
  <si>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</si>
  <si>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</si>
  <si>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</si>
  <si>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</si>
  <si>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</si>
  <si>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</si>
  <si>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</si>
  <si>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</si>
  <si>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</si>
  <si>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</si>
  <si>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</si>
  <si>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</si>
  <si>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</si>
  <si>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</si>
  <si>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</si>
  <si>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</si>
  <si>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</si>
  <si>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</si>
  <si>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</si>
  <si>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</si>
  <si>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</si>
  <si>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</si>
  <si>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</si>
  <si>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</si>
  <si>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</si>
  <si>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</si>
  <si>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03 S1220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</si>
  <si>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</si>
  <si>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</si>
  <si>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</si>
  <si>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</si>
  <si>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</si>
  <si>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</si>
  <si>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</si>
  <si>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</si>
  <si>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</si>
  <si>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</si>
  <si>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</si>
  <si>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</si>
  <si>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</si>
  <si>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</si>
  <si>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</si>
  <si>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</si>
  <si>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</si>
  <si>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</si>
  <si>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</si>
  <si>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</si>
  <si>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</si>
  <si>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</si>
  <si>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</si>
  <si>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</si>
  <si>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</si>
  <si>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27 0 01 00190</t>
  </si>
  <si>
    <t>27 0 04 00190</t>
  </si>
  <si>
    <t>27 0 05 00190</t>
  </si>
  <si>
    <t>28 0 00 00000</t>
  </si>
  <si>
    <t>28 0 01 00000</t>
  </si>
  <si>
    <t>28 0 01 20210</t>
  </si>
  <si>
    <t>028</t>
  </si>
  <si>
    <t>28 0 02 00000</t>
  </si>
  <si>
    <t>28 0 02 20210</t>
  </si>
  <si>
    <t>28 0 03 00000</t>
  </si>
  <si>
    <t>28 0 03 20210</t>
  </si>
  <si>
    <t>29 0 03 S1760</t>
  </si>
  <si>
    <t>29 0 P5 52280</t>
  </si>
  <si>
    <t>32 0 01 S3040</t>
  </si>
  <si>
    <t>47 0 03 S1360</t>
  </si>
  <si>
    <t>35 0 00 00000</t>
  </si>
  <si>
    <t>35 1 00 00000</t>
  </si>
  <si>
    <t>35 1 02 00000</t>
  </si>
  <si>
    <t>35 1 02 23060</t>
  </si>
  <si>
    <t>35 1 03 00000</t>
  </si>
  <si>
    <t>35 1 03 S1060</t>
  </si>
  <si>
    <t>35 2 00 00000</t>
  </si>
  <si>
    <t>35 2 01 00000</t>
  </si>
  <si>
    <t>35 2 01 72310</t>
  </si>
  <si>
    <t>35 2 02 00000</t>
  </si>
  <si>
    <t>35 2 02 72310</t>
  </si>
  <si>
    <t>35 3 00 00000</t>
  </si>
  <si>
    <t>35 3 01 00000</t>
  </si>
  <si>
    <t>35 3 01 23060</t>
  </si>
  <si>
    <t>37 0 00 00000</t>
  </si>
  <si>
    <t>37 0 01 00000</t>
  </si>
  <si>
    <t>37 0 01 20440</t>
  </si>
  <si>
    <t>37 0 02 00000</t>
  </si>
  <si>
    <t>37 0 02 20450</t>
  </si>
  <si>
    <t>38 0 00 00000</t>
  </si>
  <si>
    <t>38 0 01 00000</t>
  </si>
  <si>
    <t>38 0 01 20450</t>
  </si>
  <si>
    <t>38 0 01 S1250</t>
  </si>
  <si>
    <t>38 0 02 00000</t>
  </si>
  <si>
    <t>38 0 02 20460</t>
  </si>
  <si>
    <t>51 0 00 00000</t>
  </si>
  <si>
    <t>51 0 F2 00000</t>
  </si>
  <si>
    <t>51 0 F2 55552</t>
  </si>
  <si>
    <t>Сумма (тыс.рублей)</t>
  </si>
  <si>
    <t>Основное мероприятие "Меры социальной поддержки в виде выплаты денежной компенсации на оплату части расходов по найму (поднайму) жилого помещения, предусмотренного договором найма (поднайма) и расходы на оплату коммунальных услуг лицам, приглашенным из другой местности на работу"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</si>
  <si>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</si>
  <si>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</si>
  <si>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</si>
  <si>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</si>
  <si>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</si>
  <si>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</si>
  <si>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</si>
  <si>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</si>
  <si>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</si>
  <si>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</si>
  <si>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</si>
  <si>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</si>
  <si>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</si>
  <si>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</si>
  <si>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</si>
  <si>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</si>
  <si>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</si>
  <si>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</si>
  <si>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</si>
  <si>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</si>
  <si>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</si>
  <si>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</si>
  <si>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</si>
  <si>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</si>
  <si>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</si>
  <si>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</si>
  <si>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</si>
  <si>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</si>
  <si>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</si>
  <si>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</si>
  <si>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</si>
  <si>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</si>
  <si>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</si>
  <si>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</si>
  <si>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</si>
  <si>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</si>
  <si>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</si>
  <si>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</si>
  <si>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</si>
  <si>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</si>
  <si>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</si>
  <si>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</si>
  <si>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</si>
  <si>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</si>
  <si>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</si>
  <si>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</si>
  <si>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</si>
  <si>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</si>
  <si>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</si>
  <si>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</si>
  <si>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</si>
  <si>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</si>
  <si>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</si>
  <si>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</si>
  <si>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</si>
  <si>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</si>
  <si>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</si>
  <si>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</si>
  <si>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</si>
  <si>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</si>
  <si>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</si>
  <si>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</si>
  <si>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</si>
  <si>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</si>
  <si>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</si>
  <si>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</si>
  <si>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</si>
  <si>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</si>
  <si>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</si>
  <si>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</si>
  <si>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</si>
  <si>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</si>
  <si>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</si>
  <si>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</si>
  <si>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</si>
  <si>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</si>
  <si>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</si>
  <si>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</si>
  <si>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</si>
  <si>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</si>
  <si>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</si>
  <si>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</si>
  <si>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00000</t>
  </si>
  <si>
    <t xml:space="preserve"> </t>
  </si>
  <si>
    <t>Здравоохранение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</si>
  <si>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</si>
  <si>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</si>
  <si>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</si>
  <si>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</si>
  <si>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</si>
  <si>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</si>
  <si>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</si>
  <si>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</si>
  <si>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</si>
  <si>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</si>
  <si>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</si>
  <si>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</si>
  <si>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</si>
  <si>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</si>
  <si>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</si>
  <si>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</si>
  <si>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</si>
  <si>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G5</t>
  </si>
  <si>
    <t>Строительство и реконструкция (модернизация) объектов питьевого водоснабжения</t>
  </si>
  <si>
    <t>S1760</t>
  </si>
  <si>
    <t xml:space="preserve">                                                            от ________________ №_____________</t>
  </si>
  <si>
    <t xml:space="preserve">                                                             и плановый период 2022 и 2023 годов" </t>
  </si>
  <si>
    <t xml:space="preserve">                                                             "О районном бюджете на  2021 год </t>
  </si>
  <si>
    <t xml:space="preserve">                                                             Приложение 7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</si>
  <si>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2021 год и плановый период 2022-2023 годов</t>
  </si>
  <si>
    <t xml:space="preserve">бюджете на 2021 год и плановый </t>
  </si>
  <si>
    <t>период 2022 и 2023 годов"</t>
  </si>
  <si>
    <t xml:space="preserve">                                                            классификации расходов на 2021 год и плановый период 2022 и 2023 годов</t>
  </si>
  <si>
    <t>2023 год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</si>
  <si>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</si>
  <si>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</si>
  <si>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</si>
  <si>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</si>
  <si>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</si>
  <si>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</si>
  <si>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</si>
  <si>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</si>
  <si>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</si>
  <si>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</si>
  <si>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</si>
  <si>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</si>
  <si>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</si>
  <si>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</si>
  <si>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</si>
  <si>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</si>
  <si>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</si>
  <si>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</si>
  <si>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</si>
  <si>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</si>
  <si>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</si>
  <si>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</si>
  <si>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</si>
  <si>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</si>
  <si>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</si>
  <si>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</si>
  <si>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</si>
  <si>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31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</si>
  <si>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</si>
  <si>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</si>
  <si>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</si>
  <si>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</si>
  <si>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</si>
  <si>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</si>
  <si>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</si>
  <si>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</si>
  <si>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</si>
  <si>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</si>
  <si>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</si>
  <si>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</si>
  <si>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</si>
  <si>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</si>
  <si>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</si>
  <si>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</si>
  <si>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04 0 02 00000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</si>
  <si>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</si>
  <si>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</si>
  <si>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</si>
  <si>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</si>
  <si>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</si>
  <si>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</si>
  <si>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Собрания района</t>
  </si>
  <si>
    <t>S2270</t>
  </si>
  <si>
    <t>Софинансирование на реализацию мероприятий проекта "Народный бюджет"</t>
  </si>
  <si>
    <t>90190</t>
  </si>
  <si>
    <t>90200</t>
  </si>
  <si>
    <t>90210</t>
  </si>
  <si>
    <t>90220</t>
  </si>
  <si>
    <t>30 0 05 13590</t>
  </si>
  <si>
    <t>30 0 05 S1070</t>
  </si>
  <si>
    <t>30 0 05 S1220</t>
  </si>
  <si>
    <t>30 0 05 S1330</t>
  </si>
  <si>
    <t>30 0 06 00000</t>
  </si>
  <si>
    <t>30 0 06 00190</t>
  </si>
  <si>
    <t>30 0 06 70030</t>
  </si>
  <si>
    <t>30 0 06 14590</t>
  </si>
  <si>
    <t>30 0 E1 00000</t>
  </si>
  <si>
    <t>30 0 E1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</si>
  <si>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</si>
  <si>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</si>
  <si>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</si>
  <si>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</si>
  <si>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</si>
  <si>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</si>
  <si>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</si>
  <si>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</si>
  <si>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</si>
  <si>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</si>
  <si>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</si>
  <si>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</si>
  <si>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</si>
  <si>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</si>
  <si>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</si>
  <si>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</si>
  <si>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</si>
  <si>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</si>
  <si>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</si>
  <si>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</si>
  <si>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04 0 02 20300</t>
  </si>
  <si>
    <t>Основное мероприятие «Паспортизация автомобильных дорог, на которые отсутствует регистрация права»</t>
  </si>
  <si>
    <t>04 0 04 20300</t>
  </si>
  <si>
    <t>04 0 06 00000</t>
  </si>
  <si>
    <t>04 0 06 90030</t>
  </si>
  <si>
    <t xml:space="preserve"> Иные межбюджетные трансферты</t>
  </si>
  <si>
    <t xml:space="preserve"> Иные межбюджетные трансферты на капитальный ремонт и ремонт автомобильных дорог местного значения в границах населенных пунктов</t>
  </si>
  <si>
    <t xml:space="preserve"> Основное мероприятие «Передача полномочий администрациям сельских поселений на осуществление дорожной деятельности»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</si>
  <si>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</si>
  <si>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</si>
  <si>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</si>
  <si>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</si>
  <si>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</si>
  <si>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</si>
  <si>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47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</si>
  <si>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</si>
  <si>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47 0 02 00000</t>
  </si>
  <si>
    <t>47 0 02 S1350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</si>
  <si>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</si>
  <si>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</si>
  <si>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 xml:space="preserve">                                                                 Приложение 8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</si>
  <si>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</si>
  <si>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</si>
  <si>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</si>
  <si>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</si>
  <si>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</si>
  <si>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</si>
  <si>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</si>
  <si>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</si>
  <si>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74090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</si>
  <si>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</si>
  <si>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</si>
  <si>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</si>
  <si>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</si>
  <si>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</si>
  <si>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</si>
  <si>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</si>
  <si>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</si>
  <si>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</si>
  <si>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</si>
  <si>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Основное мероприятие "Разработка проектов организации дорожного движения"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</si>
  <si>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</si>
  <si>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</si>
  <si>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</si>
  <si>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4</t>
  </si>
  <si>
    <t>Приложение 6</t>
  </si>
  <si>
    <t>Приложение 10</t>
  </si>
  <si>
    <t>Осуществление переданных полномочий в области внешнего муниципального финансового контроля</t>
  </si>
  <si>
    <t>S1070</t>
  </si>
  <si>
    <t>Реализация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 области</t>
  </si>
  <si>
    <t>Премии и гранты</t>
  </si>
  <si>
    <t>L3041</t>
  </si>
  <si>
    <t xml:space="preserve">                                                                  Приложение 7</t>
  </si>
  <si>
    <t>Приложение 9</t>
  </si>
  <si>
    <t>Основное мероприятие «Содержание автомобильных дорог общего пользования местного значения»</t>
  </si>
  <si>
    <t xml:space="preserve">                                                                 "О районном бюджете на 2021 год и плановый </t>
  </si>
  <si>
    <t xml:space="preserve">                                                                 период 2022 и 2023 годов"</t>
  </si>
  <si>
    <t xml:space="preserve">                                                                 от _____________ № ___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</si>
  <si>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2021 год и плановый период 2022 и 2023 годов</t>
  </si>
  <si>
    <t>50</t>
  </si>
  <si>
    <t>S1910</t>
  </si>
  <si>
    <t>35</t>
  </si>
  <si>
    <t>38</t>
  </si>
  <si>
    <t>2022 год</t>
  </si>
  <si>
    <t>период 2021 и 2022 годов"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</si>
  <si>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</si>
  <si>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</si>
  <si>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</si>
  <si>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</si>
  <si>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</si>
  <si>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</si>
  <si>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</si>
  <si>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</si>
  <si>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</si>
  <si>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</si>
  <si>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</si>
  <si>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</si>
  <si>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</si>
  <si>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</si>
  <si>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</si>
  <si>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</si>
  <si>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</si>
  <si>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</si>
  <si>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</si>
  <si>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</si>
  <si>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</si>
  <si>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</si>
  <si>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</si>
  <si>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</si>
  <si>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</si>
  <si>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</si>
  <si>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</si>
  <si>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</si>
  <si>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</si>
  <si>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</si>
  <si>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</si>
  <si>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</si>
  <si>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</si>
  <si>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</si>
  <si>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</si>
  <si>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</si>
  <si>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</si>
  <si>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</si>
  <si>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52280</t>
  </si>
  <si>
    <t>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</si>
  <si>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</si>
  <si>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90280</t>
  </si>
  <si>
    <t>E2</t>
  </si>
  <si>
    <t>54910</t>
  </si>
  <si>
    <t>70010</t>
  </si>
  <si>
    <t>70020</t>
  </si>
  <si>
    <t>33 2 01 70010</t>
  </si>
  <si>
    <t>33 2 02 70020</t>
  </si>
  <si>
    <t>34 0 03 01590</t>
  </si>
  <si>
    <t>A1</t>
  </si>
  <si>
    <t>34 0 A1 S1800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</si>
  <si>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</si>
  <si>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</si>
  <si>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</si>
  <si>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28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</si>
  <si>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</si>
  <si>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</si>
  <si>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Оснащение объектов спортивной инфраструктуры спортивно-технологическим оборудованием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</si>
  <si>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</si>
  <si>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</si>
  <si>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</si>
  <si>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</si>
  <si>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</si>
  <si>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Подпрограмма "Управление муниципальным долгом на 2021-2025 годы"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</si>
  <si>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</si>
  <si>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</si>
  <si>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</si>
  <si>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</si>
  <si>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37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</si>
  <si>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</si>
  <si>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</si>
  <si>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</si>
  <si>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</si>
  <si>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</si>
  <si>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"Развитие и обеспечение эксплуатации АПК "Безопасный город"</t>
  </si>
  <si>
    <t>Основное мероприятие "Проведение мероприятий, направленных на предупреждение экстремизма и терроризма""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</si>
  <si>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</si>
  <si>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</si>
  <si>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</si>
  <si>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</si>
  <si>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51</t>
  </si>
  <si>
    <t>Муниципальная программа "Формирование современной городской среды на территории Белозерского муниципального района на 2023-2025 годы"</t>
  </si>
  <si>
    <t>S1440</t>
  </si>
  <si>
    <t>E4</t>
  </si>
  <si>
    <t>52100</t>
  </si>
  <si>
    <t>Муниципальная программа "Развитие системы образования Белозерского муниципального района на 2021-2025 годы"</t>
  </si>
  <si>
    <t>"О районном бюджете на  2021 год и плановый</t>
  </si>
  <si>
    <t>от_______________ № ____</t>
  </si>
  <si>
    <t>на 2021 год и плановый период 2022 и 2023 годов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</si>
  <si>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</si>
  <si>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33 2 02 70030</t>
  </si>
  <si>
    <t>33 3 00 00000</t>
  </si>
  <si>
    <t>33 3 01 00000</t>
  </si>
  <si>
    <t>33 3 01 20990</t>
  </si>
  <si>
    <t>33 4 01 70030</t>
  </si>
  <si>
    <t>33 4 01 90120</t>
  </si>
  <si>
    <t>33 4 01 90140</t>
  </si>
  <si>
    <t>33 4 02 70030</t>
  </si>
  <si>
    <t>33 4 02 90230</t>
  </si>
  <si>
    <t>30 0 E4 00000</t>
  </si>
  <si>
    <t>30 0 E4 52100</t>
  </si>
  <si>
    <t>30 0 02 S1440</t>
  </si>
  <si>
    <t>30 0 00 00000</t>
  </si>
  <si>
    <t>30 0 01 00000</t>
  </si>
  <si>
    <t>30 0 01 00190</t>
  </si>
  <si>
    <t>30 0 01 12590</t>
  </si>
  <si>
    <t>30 0 01 70030</t>
  </si>
  <si>
    <t>30 0 01 13590</t>
  </si>
  <si>
    <t>30 0 01 72010</t>
  </si>
  <si>
    <t>30 0 01 72020</t>
  </si>
  <si>
    <t>30 0 02 00000</t>
  </si>
  <si>
    <t>30 0 02 00190</t>
  </si>
  <si>
    <t>30 0 02 14590</t>
  </si>
  <si>
    <t>30 0 02 13590</t>
  </si>
  <si>
    <t>30 0 02 53031</t>
  </si>
  <si>
    <t>30 0 02 70030</t>
  </si>
  <si>
    <t>30 0 02 72010</t>
  </si>
  <si>
    <t>30 0 02 72020</t>
  </si>
  <si>
    <t>30 0 02 L3041</t>
  </si>
  <si>
    <t>30 0 03 00000</t>
  </si>
  <si>
    <t>30 0 03 00190</t>
  </si>
  <si>
    <t>30 0 03 13590</t>
  </si>
  <si>
    <t>30 0 03 14590</t>
  </si>
  <si>
    <t>30 0 03 15590</t>
  </si>
  <si>
    <t>30 0 03 70030</t>
  </si>
  <si>
    <t>30 0 03 S1420</t>
  </si>
  <si>
    <t>30 0 04 00000</t>
  </si>
  <si>
    <t>30 0 04 00190</t>
  </si>
  <si>
    <t>30 0 04 14590</t>
  </si>
  <si>
    <t>30 0 05 00000</t>
  </si>
  <si>
    <t>30 0 05 12590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</si>
  <si>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</si>
  <si>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</si>
  <si>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</si>
  <si>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</si>
  <si>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</si>
  <si>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</si>
  <si>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</si>
  <si>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</si>
  <si>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</si>
  <si>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</si>
  <si>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</si>
  <si>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</si>
  <si>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Основное мероприятие "Реализация регионального проекта "Современная школа"</t>
  </si>
  <si>
    <t>50 0 02 00000</t>
  </si>
  <si>
    <t>50 0 02 51200</t>
  </si>
  <si>
    <t>0105</t>
  </si>
  <si>
    <t>50 0 01 20030</t>
  </si>
  <si>
    <t>50 0 01 90260</t>
  </si>
  <si>
    <t>50 0 01 90280</t>
  </si>
  <si>
    <t>50 0 02 72190</t>
  </si>
  <si>
    <t>50 0 02 72310</t>
  </si>
  <si>
    <t>50 0 02 S1910</t>
  </si>
  <si>
    <t>50 0 03 00000</t>
  </si>
  <si>
    <t>50 0 03 00590</t>
  </si>
  <si>
    <t>50 0 03 70030</t>
  </si>
  <si>
    <t xml:space="preserve">027 </t>
  </si>
  <si>
    <t>50 0 03 72250</t>
  </si>
  <si>
    <t>0309</t>
  </si>
  <si>
    <t xml:space="preserve">50 0 02 S1370 </t>
  </si>
  <si>
    <t>0408</t>
  </si>
  <si>
    <t>50 0 01 S2270</t>
  </si>
  <si>
    <t>50 0 01 90010</t>
  </si>
  <si>
    <t>50 0 01 90020</t>
  </si>
  <si>
    <t>50 0 01 02000</t>
  </si>
  <si>
    <t>0505</t>
  </si>
  <si>
    <t>50 0 02 72110</t>
  </si>
  <si>
    <t>0603</t>
  </si>
  <si>
    <t>50 0 02 72230</t>
  </si>
  <si>
    <t>0907</t>
  </si>
  <si>
    <t>50 0 04 00000</t>
  </si>
  <si>
    <t>50 0 04 83010</t>
  </si>
  <si>
    <t>1001</t>
  </si>
  <si>
    <t>50 0 02 51350</t>
  </si>
  <si>
    <t>50 0 02 51760</t>
  </si>
  <si>
    <t>50 0 04 83020</t>
  </si>
  <si>
    <t>1006</t>
  </si>
  <si>
    <t>50 0 04 62010</t>
  </si>
  <si>
    <t>50 0 04 62030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</si>
  <si>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</si>
  <si>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"Расширение внешних связей"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</si>
  <si>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</si>
  <si>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</si>
  <si>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</si>
  <si>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</si>
  <si>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</si>
  <si>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</si>
  <si>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</si>
  <si>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</si>
  <si>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</si>
  <si>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</si>
  <si>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</si>
  <si>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</si>
  <si>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</si>
  <si>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</si>
  <si>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</si>
  <si>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</si>
  <si>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</si>
  <si>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</si>
  <si>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</si>
  <si>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</si>
  <si>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</si>
  <si>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</si>
  <si>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</si>
  <si>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</si>
  <si>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</si>
  <si>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</si>
  <si>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</si>
  <si>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</si>
  <si>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</si>
  <si>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</si>
  <si>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26 0 F3 67483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</si>
  <si>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</si>
  <si>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</si>
  <si>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</si>
  <si>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</si>
  <si>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</si>
  <si>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</si>
  <si>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</si>
  <si>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</si>
  <si>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</si>
  <si>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</si>
  <si>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</si>
  <si>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</si>
  <si>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</si>
  <si>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04 0 03 S1350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</si>
  <si>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</si>
  <si>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29 0 03 00000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</si>
  <si>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</si>
  <si>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S1330</t>
  </si>
  <si>
    <t>Создание условий по организации дошкольного и общего образования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</si>
  <si>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</si>
  <si>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</si>
  <si>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</si>
  <si>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</si>
  <si>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</si>
  <si>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"Развитие основного общего образования"</t>
  </si>
  <si>
    <t>31 0 02 00000</t>
  </si>
  <si>
    <t>31 0 02 01590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</si>
  <si>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</si>
  <si>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</si>
  <si>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31 0 03 00000</t>
  </si>
  <si>
    <t>31 0 03 01590</t>
  </si>
  <si>
    <t>31 0 04 00000</t>
  </si>
  <si>
    <t>31 0 04 01590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</si>
  <si>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</si>
  <si>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</si>
  <si>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50 0 02 54690</t>
  </si>
  <si>
    <t>Обслуживание государственного (муниципального) внутреннего долга</t>
  </si>
  <si>
    <t>Гражданская оборона</t>
  </si>
  <si>
    <t>от 11.12.2020 № 82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</si>
</sst>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06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32" borderId="10" xfId="53" applyNumberFormat="1" applyFont="1" applyFill="1" applyBorder="1" applyAlignment="1" applyProtection="1">
      <alignment vertical="top" wrapText="1"/>
      <protection hidden="1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1" fillId="32" borderId="19" xfId="53" applyNumberFormat="1" applyFont="1" applyFill="1" applyBorder="1" applyAlignment="1" applyProtection="1">
      <alignment vertical="top" wrapText="1"/>
      <protection hidden="1"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20" xfId="53" applyFont="1" applyFill="1" applyBorder="1" applyProtection="1">
      <alignment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4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25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5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19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0" fontId="11" fillId="32" borderId="13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4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4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4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5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9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4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4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4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5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vertical="top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4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4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4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4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19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5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>
      <alignment vertical="top" wrapText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2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4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vertical="center" wrapText="1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19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183" fontId="4" fillId="33" borderId="10" xfId="53" applyNumberFormat="1" applyFont="1" applyFill="1" applyBorder="1" applyAlignment="1" applyProtection="1">
      <alignment horizontal="center" vertical="top"/>
      <protection hidden="1"/>
    </xf>
    <xf numFmtId="173" fontId="11" fillId="33" borderId="13" xfId="53" applyNumberFormat="1" applyFont="1" applyFill="1" applyBorder="1" applyAlignment="1" applyProtection="1">
      <alignment horizontal="center" vertical="top"/>
      <protection hidden="1"/>
    </xf>
    <xf numFmtId="183" fontId="27" fillId="0" borderId="12" xfId="53" applyNumberFormat="1" applyFont="1" applyFill="1" applyBorder="1" applyAlignment="1" applyProtection="1">
      <alignment horizontal="center" vertical="top"/>
      <protection hidden="1"/>
    </xf>
    <xf numFmtId="183" fontId="2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0" xfId="53" applyNumberFormat="1" applyFont="1" applyFill="1" applyBorder="1" applyAlignment="1" applyProtection="1">
      <alignment vertical="top" wrapText="1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33" borderId="12" xfId="53" applyNumberFormat="1" applyFont="1" applyFill="1" applyBorder="1" applyAlignment="1" applyProtection="1">
      <alignment horizontal="center" vertical="top"/>
      <protection hidden="1"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2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183" fontId="15" fillId="0" borderId="16" xfId="0" applyNumberFormat="1" applyFont="1" applyBorder="1" applyAlignment="1">
      <alignment horizontal="center"/>
    </xf>
    <xf numFmtId="0" fontId="28" fillId="0" borderId="13" xfId="53" applyNumberFormat="1" applyFont="1" applyFill="1" applyBorder="1" applyAlignment="1" applyProtection="1">
      <alignment vertical="top" wrapText="1"/>
      <protection hidden="1"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/>
    </xf>
    <xf numFmtId="183" fontId="29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28" fillId="0" borderId="15" xfId="53" applyNumberFormat="1" applyFont="1" applyFill="1" applyBorder="1" applyAlignment="1" applyProtection="1">
      <alignment vertical="top" wrapText="1"/>
      <protection hidden="1"/>
    </xf>
    <xf numFmtId="183" fontId="3" fillId="32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8" fillId="0" borderId="17" xfId="53" applyNumberFormat="1" applyFont="1" applyFill="1" applyBorder="1" applyAlignment="1" applyProtection="1">
      <alignment wrapText="1"/>
      <protection hidden="1"/>
    </xf>
    <xf numFmtId="176" fontId="28" fillId="0" borderId="24" xfId="53" applyNumberFormat="1" applyFont="1" applyFill="1" applyBorder="1" applyAlignment="1" applyProtection="1">
      <alignment wrapText="1"/>
      <protection hidden="1"/>
    </xf>
    <xf numFmtId="173" fontId="28" fillId="0" borderId="24" xfId="53" applyNumberFormat="1" applyFont="1" applyFill="1" applyBorder="1" applyAlignment="1" applyProtection="1">
      <alignment wrapText="1"/>
      <protection hidden="1"/>
    </xf>
    <xf numFmtId="173" fontId="28" fillId="0" borderId="13" xfId="53" applyNumberFormat="1" applyFont="1" applyFill="1" applyBorder="1" applyAlignment="1" applyProtection="1">
      <alignment horizontal="center" vertical="top"/>
      <protection hidden="1"/>
    </xf>
    <xf numFmtId="174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0" fontId="11" fillId="0" borderId="24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83" fontId="11" fillId="0" borderId="24" xfId="53" applyNumberFormat="1" applyFont="1" applyFill="1" applyBorder="1" applyAlignment="1">
      <alignment horizontal="right" vertical="top"/>
      <protection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4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1" fillId="0" borderId="0" xfId="53" applyFont="1" applyFill="1" applyAlignment="1">
      <alignment horizontal="left" vertical="top"/>
      <protection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176" fontId="28" fillId="0" borderId="10" xfId="53" applyNumberFormat="1" applyFont="1" applyFill="1" applyBorder="1" applyAlignment="1" applyProtection="1">
      <alignment wrapText="1"/>
      <protection hidden="1"/>
    </xf>
    <xf numFmtId="176" fontId="28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49" fontId="9" fillId="0" borderId="0" xfId="0" applyNumberFormat="1" applyFont="1" applyAlignment="1">
      <alignment horizontal="center" vertical="center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3" fontId="15" fillId="0" borderId="10" xfId="0" applyNumberFormat="1" applyFont="1" applyBorder="1" applyAlignment="1">
      <alignment horizontal="center"/>
    </xf>
    <xf numFmtId="183" fontId="25" fillId="0" borderId="24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zoomScaleSheetLayoutView="100" zoomScalePageLayoutView="0" workbookViewId="0" topLeftCell="A5">
      <selection activeCell="B11" sqref="B11"/>
    </sheetView>
  </sheetViews>
  <sheetFormatPr defaultColWidth="9.140625" defaultRowHeight="15"/>
  <cols>
    <col min="1" max="1" width="50.421875" style="35" customWidth="1"/>
    <col min="2" max="2" width="6.57421875" style="36" customWidth="1"/>
    <col min="3" max="3" width="7.28125" style="36" customWidth="1"/>
    <col min="4" max="4" width="10.140625" style="37" customWidth="1"/>
    <col min="5" max="5" width="10.8515625" style="37" customWidth="1"/>
    <col min="6" max="6" width="10.28125" style="37" customWidth="1"/>
    <col min="7" max="16384" width="9.140625" style="37" customWidth="1"/>
  </cols>
  <sheetData>
    <row r="1" ht="15.75" hidden="1">
      <c r="B1" s="169" t="s">
        <v>558</v>
      </c>
    </row>
    <row r="2" ht="18.75" customHeight="1" hidden="1">
      <c r="B2" s="36" t="s">
        <v>116</v>
      </c>
    </row>
    <row r="3" ht="18.75" customHeight="1" hidden="1">
      <c r="B3" s="36" t="s">
        <v>477</v>
      </c>
    </row>
    <row r="4" spans="2:4" ht="19.5" customHeight="1" hidden="1">
      <c r="B4" s="38" t="s">
        <v>108</v>
      </c>
      <c r="C4" s="12"/>
      <c r="D4" s="12"/>
    </row>
    <row r="5" spans="1:2" ht="22.5" customHeight="1">
      <c r="A5" s="37"/>
      <c r="B5" s="168" t="s">
        <v>559</v>
      </c>
    </row>
    <row r="6" spans="1:2" ht="15.75">
      <c r="A6" s="37"/>
      <c r="B6" s="39" t="s">
        <v>116</v>
      </c>
    </row>
    <row r="7" spans="1:2" ht="15.75">
      <c r="A7" s="37"/>
      <c r="B7" s="40" t="s">
        <v>117</v>
      </c>
    </row>
    <row r="8" spans="1:2" ht="15.75">
      <c r="A8" s="37"/>
      <c r="B8" s="40" t="s">
        <v>422</v>
      </c>
    </row>
    <row r="9" spans="1:5" ht="15.75">
      <c r="A9" s="37"/>
      <c r="B9" s="345" t="s">
        <v>423</v>
      </c>
      <c r="C9" s="345"/>
      <c r="D9" s="345"/>
      <c r="E9" s="345"/>
    </row>
    <row r="10" ht="15.75">
      <c r="B10" s="36" t="s">
        <v>829</v>
      </c>
    </row>
    <row r="12" ht="18.75">
      <c r="A12" s="124" t="s">
        <v>115</v>
      </c>
    </row>
    <row r="13" ht="18.75">
      <c r="A13" s="188" t="s">
        <v>424</v>
      </c>
    </row>
    <row r="14" spans="1:6" ht="18.75">
      <c r="A14" s="124"/>
      <c r="E14" s="344" t="s">
        <v>585</v>
      </c>
      <c r="F14" s="344"/>
    </row>
    <row r="15" spans="1:6" s="43" customFormat="1" ht="18" customHeight="1">
      <c r="A15" s="346" t="s">
        <v>259</v>
      </c>
      <c r="B15" s="348" t="s">
        <v>364</v>
      </c>
      <c r="C15" s="350" t="s">
        <v>365</v>
      </c>
      <c r="D15" s="352" t="s">
        <v>253</v>
      </c>
      <c r="E15" s="352"/>
      <c r="F15" s="352"/>
    </row>
    <row r="16" spans="1:6" s="43" customFormat="1" ht="15.75">
      <c r="A16" s="347"/>
      <c r="B16" s="349"/>
      <c r="C16" s="351"/>
      <c r="D16" s="1" t="s">
        <v>41</v>
      </c>
      <c r="E16" s="1" t="s">
        <v>577</v>
      </c>
      <c r="F16" s="1" t="s">
        <v>425</v>
      </c>
    </row>
    <row r="17" spans="1:6" s="43" customFormat="1" ht="15.75">
      <c r="A17" s="41">
        <v>1</v>
      </c>
      <c r="B17" s="42">
        <v>2</v>
      </c>
      <c r="C17" s="42">
        <v>3</v>
      </c>
      <c r="D17" s="1">
        <v>4</v>
      </c>
      <c r="E17" s="1">
        <v>5</v>
      </c>
      <c r="F17" s="1">
        <v>6</v>
      </c>
    </row>
    <row r="18" spans="1:6" ht="15.75">
      <c r="A18" s="44" t="s">
        <v>366</v>
      </c>
      <c r="B18" s="45" t="s">
        <v>350</v>
      </c>
      <c r="C18" s="46"/>
      <c r="D18" s="182">
        <f>SUM(D19:D25)</f>
        <v>94027.79999999999</v>
      </c>
      <c r="E18" s="182">
        <f>SUM(E19:E25)</f>
        <v>94809.70000000001</v>
      </c>
      <c r="F18" s="182">
        <f>SUM(F19:F25)</f>
        <v>88847.7</v>
      </c>
    </row>
    <row r="19" spans="1:6" ht="51.75" customHeight="1">
      <c r="A19" s="4" t="s">
        <v>355</v>
      </c>
      <c r="B19" s="46" t="s">
        <v>350</v>
      </c>
      <c r="C19" s="46" t="s">
        <v>367</v>
      </c>
      <c r="D19" s="216">
        <f>'Приложение 8'!Q347</f>
        <v>1961.8</v>
      </c>
      <c r="E19" s="216">
        <f>'Приложение 8'!R347</f>
        <v>1961.8</v>
      </c>
      <c r="F19" s="216">
        <f>'Приложение 8'!S347</f>
        <v>1961.8</v>
      </c>
    </row>
    <row r="20" spans="1:6" ht="63" customHeight="1">
      <c r="A20" s="4" t="s">
        <v>252</v>
      </c>
      <c r="B20" s="46" t="s">
        <v>350</v>
      </c>
      <c r="C20" s="46" t="s">
        <v>368</v>
      </c>
      <c r="D20" s="216">
        <f>'Приложение 8'!Q353</f>
        <v>3855.6</v>
      </c>
      <c r="E20" s="216">
        <f>'Приложение 8'!R353</f>
        <v>3642.4</v>
      </c>
      <c r="F20" s="216">
        <f>'Приложение 8'!S353</f>
        <v>3642.4</v>
      </c>
    </row>
    <row r="21" spans="1:6" ht="63" customHeight="1">
      <c r="A21" s="4" t="s">
        <v>369</v>
      </c>
      <c r="B21" s="46" t="s">
        <v>350</v>
      </c>
      <c r="C21" s="46" t="s">
        <v>363</v>
      </c>
      <c r="D21" s="216">
        <f>'Приложение 8'!Q17</f>
        <v>23491.6</v>
      </c>
      <c r="E21" s="216">
        <f>'Приложение 8'!R17</f>
        <v>22012.100000000002</v>
      </c>
      <c r="F21" s="216">
        <f>'Приложение 8'!S17</f>
        <v>22012.100000000002</v>
      </c>
    </row>
    <row r="22" spans="1:6" ht="24" customHeight="1">
      <c r="A22" s="4" t="s">
        <v>391</v>
      </c>
      <c r="B22" s="46" t="s">
        <v>350</v>
      </c>
      <c r="C22" s="46" t="s">
        <v>352</v>
      </c>
      <c r="D22" s="216">
        <f>'Приложение 8'!Q36</f>
        <v>9.1</v>
      </c>
      <c r="E22" s="216">
        <f>'Приложение 8'!R36</f>
        <v>26.9</v>
      </c>
      <c r="F22" s="216">
        <f>'Приложение 8'!S36</f>
        <v>3.7</v>
      </c>
    </row>
    <row r="23" spans="1:6" ht="48" customHeight="1">
      <c r="A23" s="4" t="s">
        <v>121</v>
      </c>
      <c r="B23" s="46" t="s">
        <v>350</v>
      </c>
      <c r="C23" s="46" t="s">
        <v>370</v>
      </c>
      <c r="D23" s="216">
        <f>'Приложение 8'!Q391</f>
        <v>7339.9</v>
      </c>
      <c r="E23" s="216">
        <f>'Приложение 8'!R391</f>
        <v>5863</v>
      </c>
      <c r="F23" s="216">
        <f>'Приложение 8'!S391</f>
        <v>5863</v>
      </c>
    </row>
    <row r="24" spans="1:6" ht="21.75" customHeight="1">
      <c r="A24" s="47" t="s">
        <v>120</v>
      </c>
      <c r="B24" s="46" t="s">
        <v>350</v>
      </c>
      <c r="C24" s="46" t="s">
        <v>371</v>
      </c>
      <c r="D24" s="216">
        <f>'Приложение 8'!Q41</f>
        <v>500</v>
      </c>
      <c r="E24" s="216">
        <f>'Приложение 8'!R41</f>
        <v>500</v>
      </c>
      <c r="F24" s="216">
        <f>'Приложение 8'!S41</f>
        <v>500</v>
      </c>
    </row>
    <row r="25" spans="1:6" ht="15.75">
      <c r="A25" s="47" t="s">
        <v>323</v>
      </c>
      <c r="B25" s="46" t="s">
        <v>350</v>
      </c>
      <c r="C25" s="46" t="s">
        <v>372</v>
      </c>
      <c r="D25" s="216">
        <f>'Приложение 8'!Q45+'Приложение 8'!Q363+'Приложение 8'!Q379+'Приложение 8'!Q411+'Приложение 8'!Q595</f>
        <v>56869.799999999996</v>
      </c>
      <c r="E25" s="216">
        <f>'Приложение 8'!R45+'Приложение 8'!R363+'Приложение 8'!R379+'Приложение 8'!R411+'Приложение 8'!R595</f>
        <v>60803.50000000001</v>
      </c>
      <c r="F25" s="216">
        <f>'Приложение 8'!S45+'Приложение 8'!S363+'Приложение 8'!S379+'Приложение 8'!S411+'Приложение 8'!S595</f>
        <v>54864.7</v>
      </c>
    </row>
    <row r="26" spans="1:6" ht="41.25" customHeight="1">
      <c r="A26" s="44" t="s">
        <v>387</v>
      </c>
      <c r="B26" s="45" t="s">
        <v>368</v>
      </c>
      <c r="C26" s="45"/>
      <c r="D26" s="217">
        <f>SUM(D27:D28)</f>
        <v>2381.6</v>
      </c>
      <c r="E26" s="217">
        <f>SUM(E27:E28)</f>
        <v>2381.6</v>
      </c>
      <c r="F26" s="217">
        <f>SUM(F27:F28)</f>
        <v>2381.6</v>
      </c>
    </row>
    <row r="27" spans="1:6" ht="46.5" customHeight="1">
      <c r="A27" s="47" t="s">
        <v>828</v>
      </c>
      <c r="B27" s="46" t="s">
        <v>368</v>
      </c>
      <c r="C27" s="46" t="s">
        <v>344</v>
      </c>
      <c r="D27" s="216">
        <f>'Приложение 8'!Q85</f>
        <v>2115.7</v>
      </c>
      <c r="E27" s="216">
        <f>'Приложение 8'!R85</f>
        <v>2115.7</v>
      </c>
      <c r="F27" s="216">
        <f>'Приложение 8'!S85</f>
        <v>2115.7</v>
      </c>
    </row>
    <row r="28" spans="1:6" ht="38.25" customHeight="1">
      <c r="A28" s="47" t="s">
        <v>343</v>
      </c>
      <c r="B28" s="46" t="s">
        <v>368</v>
      </c>
      <c r="C28" s="46" t="s">
        <v>347</v>
      </c>
      <c r="D28" s="216">
        <f>'Приложение 8'!Q93</f>
        <v>265.9</v>
      </c>
      <c r="E28" s="216">
        <f>'Приложение 8'!R93</f>
        <v>265.9</v>
      </c>
      <c r="F28" s="216">
        <f>'Приложение 8'!S93</f>
        <v>265.9</v>
      </c>
    </row>
    <row r="29" spans="1:6" ht="15.75">
      <c r="A29" s="44" t="s">
        <v>373</v>
      </c>
      <c r="B29" s="45" t="s">
        <v>363</v>
      </c>
      <c r="C29" s="45"/>
      <c r="D29" s="217">
        <f>SUM(D30:D32)</f>
        <v>25027.800000000003</v>
      </c>
      <c r="E29" s="217">
        <f>SUM(E30:E32)</f>
        <v>21824.7</v>
      </c>
      <c r="F29" s="217">
        <f>SUM(F30:F32)</f>
        <v>22482.7</v>
      </c>
    </row>
    <row r="30" spans="1:6" ht="15.75">
      <c r="A30" s="5" t="s">
        <v>110</v>
      </c>
      <c r="B30" s="46" t="s">
        <v>363</v>
      </c>
      <c r="C30" s="46" t="s">
        <v>348</v>
      </c>
      <c r="D30" s="216">
        <f>'Приложение 8'!Q111</f>
        <v>3554.1</v>
      </c>
      <c r="E30" s="216">
        <f>'Приложение 8'!R111</f>
        <v>0</v>
      </c>
      <c r="F30" s="216">
        <f>'Приложение 8'!S111</f>
        <v>0</v>
      </c>
    </row>
    <row r="31" spans="1:6" ht="15.75">
      <c r="A31" s="47" t="s">
        <v>96</v>
      </c>
      <c r="B31" s="46" t="s">
        <v>363</v>
      </c>
      <c r="C31" s="46" t="s">
        <v>344</v>
      </c>
      <c r="D31" s="216">
        <f>'Приложение 8'!Q116+'Приложение 8'!Q625</f>
        <v>14323.400000000001</v>
      </c>
      <c r="E31" s="216">
        <f>'Приложение 8'!R116+'Приложение 8'!R625</f>
        <v>14674.4</v>
      </c>
      <c r="F31" s="216">
        <f>'Приложение 8'!S116+'Приложение 8'!S625</f>
        <v>15332.4</v>
      </c>
    </row>
    <row r="32" spans="1:6" ht="31.5">
      <c r="A32" s="4" t="s">
        <v>334</v>
      </c>
      <c r="B32" s="46" t="s">
        <v>363</v>
      </c>
      <c r="C32" s="46" t="s">
        <v>374</v>
      </c>
      <c r="D32" s="216">
        <f>'Приложение 8'!Q148</f>
        <v>7150.300000000001</v>
      </c>
      <c r="E32" s="216">
        <f>'Приложение 8'!R148</f>
        <v>7150.300000000001</v>
      </c>
      <c r="F32" s="216">
        <f>'Приложение 8'!S148</f>
        <v>7150.300000000001</v>
      </c>
    </row>
    <row r="33" spans="1:6" s="50" customFormat="1" ht="33" customHeight="1">
      <c r="A33" s="48" t="s">
        <v>375</v>
      </c>
      <c r="B33" s="49" t="s">
        <v>352</v>
      </c>
      <c r="C33" s="49"/>
      <c r="D33" s="184">
        <f>SUM(D34:D37)</f>
        <v>62875.9</v>
      </c>
      <c r="E33" s="184">
        <f>SUM(E34:E37)</f>
        <v>15332.099999999999</v>
      </c>
      <c r="F33" s="184">
        <f>SUM(F34:F37)</f>
        <v>6775.9</v>
      </c>
    </row>
    <row r="34" spans="1:6" s="50" customFormat="1" ht="19.5" customHeight="1">
      <c r="A34" s="213" t="s">
        <v>393</v>
      </c>
      <c r="B34" s="52" t="s">
        <v>352</v>
      </c>
      <c r="C34" s="52" t="s">
        <v>350</v>
      </c>
      <c r="D34" s="185">
        <f>'Приложение 8'!Q182</f>
        <v>39699.5</v>
      </c>
      <c r="E34" s="185">
        <f>'Приложение 8'!R182</f>
        <v>3828.2</v>
      </c>
      <c r="F34" s="185">
        <f>'Приложение 8'!S182</f>
        <v>6222.4</v>
      </c>
    </row>
    <row r="35" spans="1:6" s="50" customFormat="1" ht="19.5" customHeight="1">
      <c r="A35" s="51" t="s">
        <v>473</v>
      </c>
      <c r="B35" s="52" t="s">
        <v>352</v>
      </c>
      <c r="C35" s="52" t="s">
        <v>367</v>
      </c>
      <c r="D35" s="185">
        <f>'Приложение 8'!Q191</f>
        <v>20042</v>
      </c>
      <c r="E35" s="185">
        <f>'Приложение 8'!R191</f>
        <v>10950.4</v>
      </c>
      <c r="F35" s="185">
        <f>'Приложение 8'!S191</f>
        <v>0</v>
      </c>
    </row>
    <row r="36" spans="1:6" s="50" customFormat="1" ht="19.5" customHeight="1">
      <c r="A36" s="213" t="s">
        <v>38</v>
      </c>
      <c r="B36" s="52" t="s">
        <v>352</v>
      </c>
      <c r="C36" s="52" t="s">
        <v>368</v>
      </c>
      <c r="D36" s="185">
        <f>'Приложение 8'!Q205</f>
        <v>284.3</v>
      </c>
      <c r="E36" s="185">
        <f>'Приложение 8'!R205</f>
        <v>203.4</v>
      </c>
      <c r="F36" s="185">
        <f>'Приложение 8'!S205</f>
        <v>203.4</v>
      </c>
    </row>
    <row r="37" spans="1:6" s="50" customFormat="1" ht="33" customHeight="1">
      <c r="A37" s="212" t="s">
        <v>398</v>
      </c>
      <c r="B37" s="52" t="s">
        <v>352</v>
      </c>
      <c r="C37" s="52" t="s">
        <v>352</v>
      </c>
      <c r="D37" s="216">
        <f>'Приложение 8'!Q214</f>
        <v>2850.1</v>
      </c>
      <c r="E37" s="216">
        <f>'Приложение 8'!R214</f>
        <v>350.1</v>
      </c>
      <c r="F37" s="216">
        <f>'Приложение 8'!S214</f>
        <v>350.1</v>
      </c>
    </row>
    <row r="38" spans="1:6" s="50" customFormat="1" ht="15.75">
      <c r="A38" s="48" t="s">
        <v>376</v>
      </c>
      <c r="B38" s="49" t="s">
        <v>370</v>
      </c>
      <c r="C38" s="49"/>
      <c r="D38" s="184">
        <f>SUM(D39:D40)</f>
        <v>141.9</v>
      </c>
      <c r="E38" s="184">
        <f>SUM(E39:E40)</f>
        <v>642.6999999999999</v>
      </c>
      <c r="F38" s="184">
        <f>SUM(F39:F40)</f>
        <v>1142.8000000000002</v>
      </c>
    </row>
    <row r="39" spans="1:6" s="50" customFormat="1" ht="37.5" customHeight="1">
      <c r="A39" s="54" t="s">
        <v>337</v>
      </c>
      <c r="B39" s="52" t="s">
        <v>370</v>
      </c>
      <c r="C39" s="52" t="s">
        <v>368</v>
      </c>
      <c r="D39" s="216">
        <f>'Приложение 8'!Q230</f>
        <v>10.4</v>
      </c>
      <c r="E39" s="216">
        <f>'Приложение 8'!R230</f>
        <v>10.4</v>
      </c>
      <c r="F39" s="216">
        <f>'Приложение 8'!S230</f>
        <v>10.4</v>
      </c>
    </row>
    <row r="40" spans="1:6" s="50" customFormat="1" ht="34.5" customHeight="1">
      <c r="A40" s="55" t="s">
        <v>336</v>
      </c>
      <c r="B40" s="52" t="s">
        <v>370</v>
      </c>
      <c r="C40" s="52" t="s">
        <v>352</v>
      </c>
      <c r="D40" s="216">
        <f>'Приложение 8'!Q231</f>
        <v>131.5</v>
      </c>
      <c r="E40" s="216">
        <f>'Приложение 8'!R231</f>
        <v>632.3</v>
      </c>
      <c r="F40" s="216">
        <f>'Приложение 8'!S231</f>
        <v>1132.4</v>
      </c>
    </row>
    <row r="41" spans="1:6" ht="15.75">
      <c r="A41" s="44" t="s">
        <v>377</v>
      </c>
      <c r="B41" s="45" t="s">
        <v>354</v>
      </c>
      <c r="C41" s="45"/>
      <c r="D41" s="217">
        <f>SUM(D42:D46)</f>
        <v>264795.99999999994</v>
      </c>
      <c r="E41" s="217">
        <f>SUM(E42:E46)</f>
        <v>279328.6</v>
      </c>
      <c r="F41" s="217">
        <f>SUM(F42:F46)</f>
        <v>282609.1</v>
      </c>
    </row>
    <row r="42" spans="1:6" ht="15.75">
      <c r="A42" s="47" t="s">
        <v>125</v>
      </c>
      <c r="B42" s="46" t="s">
        <v>354</v>
      </c>
      <c r="C42" s="46" t="s">
        <v>350</v>
      </c>
      <c r="D42" s="216">
        <f>'Приложение 8'!Q450</f>
        <v>73895.9</v>
      </c>
      <c r="E42" s="216">
        <f>'Приложение 8'!R450</f>
        <v>78895.9</v>
      </c>
      <c r="F42" s="216">
        <f>'Приложение 8'!S450</f>
        <v>78895.79999999999</v>
      </c>
    </row>
    <row r="43" spans="1:6" ht="15.75">
      <c r="A43" s="47" t="s">
        <v>332</v>
      </c>
      <c r="B43" s="46" t="s">
        <v>354</v>
      </c>
      <c r="C43" s="46" t="s">
        <v>367</v>
      </c>
      <c r="D43" s="216">
        <f>'Приложение 8'!Q472</f>
        <v>161406.8</v>
      </c>
      <c r="E43" s="216">
        <f>'Приложение 8'!R472</f>
        <v>170979.40000000002</v>
      </c>
      <c r="F43" s="216">
        <f>'Приложение 8'!S472</f>
        <v>174259.8</v>
      </c>
    </row>
    <row r="44" spans="1:6" ht="15.75">
      <c r="A44" s="47" t="s">
        <v>105</v>
      </c>
      <c r="B44" s="46" t="s">
        <v>354</v>
      </c>
      <c r="C44" s="46" t="s">
        <v>368</v>
      </c>
      <c r="D44" s="216">
        <f>'Приложение 8'!Q522+'Приложение 8'!Q242</f>
        <v>11530.8</v>
      </c>
      <c r="E44" s="216">
        <f>'Приложение 8'!R522+'Приложение 8'!R242</f>
        <v>11530.8</v>
      </c>
      <c r="F44" s="216">
        <f>'Приложение 8'!S522+'Приложение 8'!S242</f>
        <v>11530.8</v>
      </c>
    </row>
    <row r="45" spans="1:6" ht="18.75" customHeight="1">
      <c r="A45" s="47" t="s">
        <v>97</v>
      </c>
      <c r="B45" s="46" t="s">
        <v>354</v>
      </c>
      <c r="C45" s="46" t="s">
        <v>354</v>
      </c>
      <c r="D45" s="216">
        <f>'Приложение 8'!Q249</f>
        <v>359.3</v>
      </c>
      <c r="E45" s="216">
        <f>'Приложение 8'!R249</f>
        <v>319.3</v>
      </c>
      <c r="F45" s="216">
        <f>'Приложение 8'!S249</f>
        <v>319.3</v>
      </c>
    </row>
    <row r="46" spans="1:6" ht="22.5" customHeight="1">
      <c r="A46" s="47" t="s">
        <v>331</v>
      </c>
      <c r="B46" s="46" t="s">
        <v>354</v>
      </c>
      <c r="C46" s="46" t="s">
        <v>344</v>
      </c>
      <c r="D46" s="216">
        <f>'Приложение 8'!Q534</f>
        <v>17603.2</v>
      </c>
      <c r="E46" s="216">
        <f>'Приложение 8'!R534</f>
        <v>17603.2</v>
      </c>
      <c r="F46" s="216">
        <f>'Приложение 8'!S534</f>
        <v>17603.4</v>
      </c>
    </row>
    <row r="47" spans="1:6" ht="22.5" customHeight="1">
      <c r="A47" s="44" t="s">
        <v>390</v>
      </c>
      <c r="B47" s="45" t="s">
        <v>348</v>
      </c>
      <c r="C47" s="45"/>
      <c r="D47" s="182">
        <f>SUM(D48)</f>
        <v>30986.6</v>
      </c>
      <c r="E47" s="182">
        <f>SUM(E48)</f>
        <v>28667.1</v>
      </c>
      <c r="F47" s="182">
        <f>SUM(F48)</f>
        <v>28667.199999999997</v>
      </c>
    </row>
    <row r="48" spans="1:6" ht="15.75">
      <c r="A48" s="47" t="s">
        <v>139</v>
      </c>
      <c r="B48" s="46" t="s">
        <v>348</v>
      </c>
      <c r="C48" s="46" t="s">
        <v>350</v>
      </c>
      <c r="D48" s="216">
        <f>'Приложение 8'!Q265</f>
        <v>30986.6</v>
      </c>
      <c r="E48" s="216">
        <f>'Приложение 8'!R265</f>
        <v>28667.1</v>
      </c>
      <c r="F48" s="216">
        <f>'Приложение 8'!S265</f>
        <v>28667.199999999997</v>
      </c>
    </row>
    <row r="49" spans="1:6" ht="17.25" customHeight="1">
      <c r="A49" s="44" t="s">
        <v>378</v>
      </c>
      <c r="B49" s="45" t="s">
        <v>344</v>
      </c>
      <c r="C49" s="46"/>
      <c r="D49" s="182">
        <f>D50</f>
        <v>88.2</v>
      </c>
      <c r="E49" s="182">
        <f>E50</f>
        <v>88.2</v>
      </c>
      <c r="F49" s="182">
        <f>F50</f>
        <v>88.2</v>
      </c>
    </row>
    <row r="50" spans="1:6" ht="17.25" customHeight="1">
      <c r="A50" s="47" t="s">
        <v>353</v>
      </c>
      <c r="B50" s="46" t="s">
        <v>344</v>
      </c>
      <c r="C50" s="46" t="s">
        <v>354</v>
      </c>
      <c r="D50" s="218">
        <f>'Приложение 8'!Q293</f>
        <v>88.2</v>
      </c>
      <c r="E50" s="218">
        <f>'Приложение 8'!R293</f>
        <v>88.2</v>
      </c>
      <c r="F50" s="218">
        <f>'Приложение 8'!S293</f>
        <v>88.2</v>
      </c>
    </row>
    <row r="51" spans="1:6" ht="15.75">
      <c r="A51" s="44" t="s">
        <v>379</v>
      </c>
      <c r="B51" s="45" t="s">
        <v>360</v>
      </c>
      <c r="C51" s="45"/>
      <c r="D51" s="182">
        <f>SUM(D52:D56)</f>
        <v>14887.1</v>
      </c>
      <c r="E51" s="182">
        <f>SUM(E52:E56)</f>
        <v>14877.4</v>
      </c>
      <c r="F51" s="182">
        <f>SUM(F52:F56)</f>
        <v>14850.300000000001</v>
      </c>
    </row>
    <row r="52" spans="1:6" ht="15.75">
      <c r="A52" s="17" t="s">
        <v>138</v>
      </c>
      <c r="B52" s="46" t="s">
        <v>360</v>
      </c>
      <c r="C52" s="46" t="s">
        <v>350</v>
      </c>
      <c r="D52" s="216">
        <f>'Приложение 8'!Q299</f>
        <v>2160</v>
      </c>
      <c r="E52" s="216">
        <f>'Приложение 8'!R299</f>
        <v>2160</v>
      </c>
      <c r="F52" s="216">
        <f>'Приложение 8'!S299</f>
        <v>2160</v>
      </c>
    </row>
    <row r="53" spans="1:6" ht="15.75" hidden="1">
      <c r="A53" s="47" t="s">
        <v>137</v>
      </c>
      <c r="B53" s="46" t="s">
        <v>360</v>
      </c>
      <c r="C53" s="46" t="s">
        <v>367</v>
      </c>
      <c r="D53" s="216"/>
      <c r="E53" s="216"/>
      <c r="F53" s="216"/>
    </row>
    <row r="54" spans="1:6" s="50" customFormat="1" ht="21.75" customHeight="1">
      <c r="A54" s="53" t="s">
        <v>380</v>
      </c>
      <c r="B54" s="52" t="s">
        <v>360</v>
      </c>
      <c r="C54" s="52" t="s">
        <v>368</v>
      </c>
      <c r="D54" s="216">
        <f>'Приложение 8'!Q304+'Приложение 8'!Q371+'Приложение 8'!Q631</f>
        <v>7872.200000000001</v>
      </c>
      <c r="E54" s="216">
        <f>'Приложение 8'!R304+'Приложение 8'!R371+'Приложение 8'!R631</f>
        <v>7862.5</v>
      </c>
      <c r="F54" s="216">
        <f>'Приложение 8'!S304+'Приложение 8'!S371+'Приложение 8'!S631</f>
        <v>7835.400000000001</v>
      </c>
    </row>
    <row r="55" spans="1:6" s="50" customFormat="1" ht="15.75">
      <c r="A55" s="18" t="s">
        <v>126</v>
      </c>
      <c r="B55" s="52" t="s">
        <v>360</v>
      </c>
      <c r="C55" s="52" t="s">
        <v>363</v>
      </c>
      <c r="D55" s="216">
        <f>'Приложение 8'!Q588</f>
        <v>3455.4</v>
      </c>
      <c r="E55" s="216">
        <f>'Приложение 8'!R588</f>
        <v>3455.4</v>
      </c>
      <c r="F55" s="216">
        <f>'Приложение 8'!S588</f>
        <v>3455.4</v>
      </c>
    </row>
    <row r="56" spans="1:6" ht="15.75">
      <c r="A56" s="17" t="s">
        <v>326</v>
      </c>
      <c r="B56" s="46" t="s">
        <v>360</v>
      </c>
      <c r="C56" s="46" t="s">
        <v>370</v>
      </c>
      <c r="D56" s="216">
        <f>'Приложение 8'!Q318</f>
        <v>1399.5</v>
      </c>
      <c r="E56" s="216">
        <f>'Приложение 8'!R318</f>
        <v>1399.5</v>
      </c>
      <c r="F56" s="216">
        <f>'Приложение 8'!S318</f>
        <v>1399.5</v>
      </c>
    </row>
    <row r="57" spans="1:6" ht="15.75">
      <c r="A57" s="56" t="s">
        <v>381</v>
      </c>
      <c r="B57" s="45" t="s">
        <v>371</v>
      </c>
      <c r="C57" s="45"/>
      <c r="D57" s="182">
        <f>SUM(D58:D60)</f>
        <v>8661.3</v>
      </c>
      <c r="E57" s="182">
        <f>SUM(E58:E60)</f>
        <v>11807.6</v>
      </c>
      <c r="F57" s="182">
        <f>SUM(F58:F60)</f>
        <v>8352</v>
      </c>
    </row>
    <row r="58" spans="1:6" ht="15.75">
      <c r="A58" s="57" t="s">
        <v>382</v>
      </c>
      <c r="B58" s="46" t="s">
        <v>371</v>
      </c>
      <c r="C58" s="46" t="s">
        <v>350</v>
      </c>
      <c r="D58" s="216">
        <f>'Приложение 8'!Q330</f>
        <v>8661.3</v>
      </c>
      <c r="E58" s="216">
        <f>'Приложение 8'!R330</f>
        <v>11807.6</v>
      </c>
      <c r="F58" s="216">
        <f>'Приложение 8'!S330</f>
        <v>8352</v>
      </c>
    </row>
    <row r="59" spans="1:6" ht="15.75" hidden="1">
      <c r="A59" s="58" t="s">
        <v>383</v>
      </c>
      <c r="B59" s="59" t="s">
        <v>371</v>
      </c>
      <c r="C59" s="59" t="s">
        <v>367</v>
      </c>
      <c r="D59" s="216"/>
      <c r="E59" s="216"/>
      <c r="F59" s="216"/>
    </row>
    <row r="60" spans="1:6" ht="31.5" hidden="1">
      <c r="A60" s="58" t="s">
        <v>384</v>
      </c>
      <c r="B60" s="59" t="s">
        <v>371</v>
      </c>
      <c r="C60" s="59" t="s">
        <v>352</v>
      </c>
      <c r="D60" s="216"/>
      <c r="E60" s="216"/>
      <c r="F60" s="216"/>
    </row>
    <row r="61" spans="1:6" ht="31.5">
      <c r="A61" s="60" t="s">
        <v>385</v>
      </c>
      <c r="B61" s="61" t="s">
        <v>372</v>
      </c>
      <c r="C61" s="61"/>
      <c r="D61" s="217">
        <f>SUM(D62)</f>
        <v>10</v>
      </c>
      <c r="E61" s="217">
        <f>SUM(E62)</f>
        <v>0</v>
      </c>
      <c r="F61" s="217">
        <f>SUM(F62)</f>
        <v>0</v>
      </c>
    </row>
    <row r="62" spans="1:6" ht="31.5">
      <c r="A62" s="58" t="s">
        <v>827</v>
      </c>
      <c r="B62" s="59" t="s">
        <v>372</v>
      </c>
      <c r="C62" s="59" t="s">
        <v>350</v>
      </c>
      <c r="D62" s="219">
        <f>'Приложение 8'!Q424</f>
        <v>10</v>
      </c>
      <c r="E62" s="219">
        <f>'Приложение 8'!R424</f>
        <v>0</v>
      </c>
      <c r="F62" s="219">
        <f>'Приложение 8'!S424</f>
        <v>0</v>
      </c>
    </row>
    <row r="63" spans="1:6" ht="63">
      <c r="A63" s="63" t="s">
        <v>98</v>
      </c>
      <c r="B63" s="61" t="s">
        <v>347</v>
      </c>
      <c r="C63" s="61"/>
      <c r="D63" s="183">
        <f>SUM(D64:D65)</f>
        <v>17211.800000000003</v>
      </c>
      <c r="E63" s="183">
        <f>SUM(E64:E65)</f>
        <v>19143.600000000002</v>
      </c>
      <c r="F63" s="183">
        <f>SUM(F64:F65)</f>
        <v>21151.1</v>
      </c>
    </row>
    <row r="64" spans="1:6" ht="47.25">
      <c r="A64" s="11" t="s">
        <v>362</v>
      </c>
      <c r="B64" s="59" t="s">
        <v>347</v>
      </c>
      <c r="C64" s="59" t="s">
        <v>350</v>
      </c>
      <c r="D64" s="219">
        <f>'Приложение 8'!Q432</f>
        <v>5126</v>
      </c>
      <c r="E64" s="219">
        <f>'Приложение 8'!R432</f>
        <v>5225.3</v>
      </c>
      <c r="F64" s="219">
        <f>'Приложение 8'!S432</f>
        <v>5640.5</v>
      </c>
    </row>
    <row r="65" spans="1:6" ht="15.75">
      <c r="A65" s="11" t="s">
        <v>397</v>
      </c>
      <c r="B65" s="59" t="s">
        <v>347</v>
      </c>
      <c r="C65" s="59" t="s">
        <v>367</v>
      </c>
      <c r="D65" s="219">
        <f>'Приложение 8'!Q440</f>
        <v>12085.800000000001</v>
      </c>
      <c r="E65" s="219">
        <f>'Приложение 8'!R440</f>
        <v>13918.300000000001</v>
      </c>
      <c r="F65" s="219">
        <f>'Приложение 8'!S440</f>
        <v>15510.6</v>
      </c>
    </row>
    <row r="66" spans="1:6" ht="15.75">
      <c r="A66" s="44" t="s">
        <v>386</v>
      </c>
      <c r="B66" s="45"/>
      <c r="C66" s="45"/>
      <c r="D66" s="182">
        <f>D63+D61+D57+D51+D47+D49+D41+D38+D29+D26+D18+D33</f>
        <v>521095.99999999994</v>
      </c>
      <c r="E66" s="182">
        <f>E63+E61+E57+E51+E47+E49+E41+E38+E29+E26+E18+E33</f>
        <v>488903.3</v>
      </c>
      <c r="F66" s="182">
        <f>F63+F61+F57+F51+F47+F49+F41+F38+F29+F26+F18+F33</f>
        <v>477348.6</v>
      </c>
    </row>
    <row r="67" spans="1:6" ht="15.75">
      <c r="A67" s="44" t="s">
        <v>588</v>
      </c>
      <c r="B67" s="193"/>
      <c r="C67" s="193"/>
      <c r="D67" s="182" t="s">
        <v>395</v>
      </c>
      <c r="E67" s="182">
        <f>'Приложение 8'!R637</f>
        <v>6500</v>
      </c>
      <c r="F67" s="182">
        <f>'Приложение 8'!S637</f>
        <v>13200</v>
      </c>
    </row>
    <row r="68" spans="1:6" ht="15.75">
      <c r="A68" s="44" t="s">
        <v>589</v>
      </c>
      <c r="B68" s="193"/>
      <c r="C68" s="193"/>
      <c r="D68" s="194">
        <f>D66</f>
        <v>521095.99999999994</v>
      </c>
      <c r="E68" s="182">
        <f>E66+E67</f>
        <v>495403.3</v>
      </c>
      <c r="F68" s="182">
        <f>F66+F67</f>
        <v>490548.6</v>
      </c>
    </row>
    <row r="69" spans="1:6" ht="15.75">
      <c r="A69" s="64"/>
      <c r="F69" s="195" t="s">
        <v>395</v>
      </c>
    </row>
    <row r="70" ht="15.75">
      <c r="A70" s="64"/>
    </row>
    <row r="71" ht="18" customHeight="1">
      <c r="A71" s="64"/>
    </row>
    <row r="72" ht="15.75">
      <c r="A72" s="64"/>
    </row>
    <row r="73" ht="34.5" customHeight="1">
      <c r="A73" s="64"/>
    </row>
    <row r="74" ht="27" customHeight="1">
      <c r="A74" s="64"/>
    </row>
    <row r="75" ht="15.75">
      <c r="A75" s="64"/>
    </row>
    <row r="76" ht="15.75">
      <c r="A76" s="64"/>
    </row>
    <row r="77" ht="15.75">
      <c r="A77" s="64"/>
    </row>
    <row r="78" spans="1:6" s="62" customFormat="1" ht="15.75">
      <c r="A78" s="64"/>
      <c r="B78" s="36"/>
      <c r="C78" s="36"/>
      <c r="D78" s="37"/>
      <c r="E78" s="37"/>
      <c r="F78" s="37"/>
    </row>
    <row r="79" spans="1:6" s="62" customFormat="1" ht="30.75" customHeight="1">
      <c r="A79" s="64"/>
      <c r="B79" s="36"/>
      <c r="C79" s="36"/>
      <c r="D79" s="37"/>
      <c r="E79" s="37"/>
      <c r="F79" s="37"/>
    </row>
    <row r="80" spans="1:6" s="62" customFormat="1" ht="58.5" customHeight="1">
      <c r="A80" s="64"/>
      <c r="B80" s="36"/>
      <c r="C80" s="36"/>
      <c r="D80" s="37"/>
      <c r="E80" s="37"/>
      <c r="F80" s="37"/>
    </row>
    <row r="81" spans="1:6" s="62" customFormat="1" ht="49.5" customHeight="1">
      <c r="A81" s="64"/>
      <c r="B81" s="36"/>
      <c r="C81" s="36"/>
      <c r="D81" s="37"/>
      <c r="E81" s="37"/>
      <c r="F81" s="37"/>
    </row>
    <row r="82" spans="1:6" s="62" customFormat="1" ht="15.75">
      <c r="A82" s="64"/>
      <c r="B82" s="36"/>
      <c r="C82" s="36"/>
      <c r="D82" s="37"/>
      <c r="E82" s="37"/>
      <c r="F82" s="37"/>
    </row>
    <row r="83" ht="15" customHeight="1">
      <c r="A83" s="64"/>
    </row>
    <row r="84" spans="1:6" s="62" customFormat="1" ht="15.75">
      <c r="A84" s="64"/>
      <c r="B84" s="36"/>
      <c r="C84" s="36"/>
      <c r="D84" s="37"/>
      <c r="E84" s="37"/>
      <c r="F84" s="37"/>
    </row>
    <row r="85" spans="1:6" s="62" customFormat="1" ht="15.75">
      <c r="A85" s="35"/>
      <c r="B85" s="36"/>
      <c r="C85" s="36"/>
      <c r="D85" s="37"/>
      <c r="E85" s="37"/>
      <c r="F85" s="37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9"/>
  <sheetViews>
    <sheetView showGridLines="0" zoomScale="70" zoomScaleNormal="70" zoomScaleSheetLayoutView="100" workbookViewId="0" topLeftCell="H159">
      <selection activeCell="H177" sqref="H177"/>
    </sheetView>
  </sheetViews>
  <sheetFormatPr defaultColWidth="9.140625" defaultRowHeight="15"/>
  <cols>
    <col min="1" max="7" width="0" style="31" hidden="1" customWidth="1"/>
    <col min="8" max="8" width="113.140625" style="273" customWidth="1"/>
    <col min="9" max="9" width="7.8515625" style="170" hidden="1" customWidth="1"/>
    <col min="10" max="10" width="5.140625" style="170" customWidth="1"/>
    <col min="11" max="11" width="5.00390625" style="170" customWidth="1"/>
    <col min="12" max="12" width="5.7109375" style="274" customWidth="1"/>
    <col min="13" max="14" width="4.28125" style="274" customWidth="1"/>
    <col min="15" max="15" width="10.28125" style="274" customWidth="1"/>
    <col min="16" max="16" width="9.140625" style="170" customWidth="1"/>
    <col min="17" max="17" width="26.140625" style="65" customWidth="1"/>
    <col min="18" max="18" width="19.140625" style="275" customWidth="1"/>
    <col min="19" max="19" width="20.7109375" style="275" customWidth="1"/>
    <col min="20" max="16384" width="9.140625" style="31" customWidth="1"/>
  </cols>
  <sheetData>
    <row r="1" ht="15.75" hidden="1">
      <c r="I1" s="171" t="s">
        <v>566</v>
      </c>
    </row>
    <row r="2" ht="15.75" hidden="1">
      <c r="I2" s="171" t="s">
        <v>317</v>
      </c>
    </row>
    <row r="3" ht="15.75" hidden="1">
      <c r="I3" s="68" t="s">
        <v>318</v>
      </c>
    </row>
    <row r="4" spans="8:19" ht="15.75">
      <c r="H4" s="67"/>
      <c r="I4" s="68" t="s">
        <v>395</v>
      </c>
      <c r="J4" s="380" t="s">
        <v>420</v>
      </c>
      <c r="K4" s="380"/>
      <c r="L4" s="380"/>
      <c r="M4" s="380"/>
      <c r="N4" s="380"/>
      <c r="O4" s="380"/>
      <c r="P4" s="380"/>
      <c r="Q4" s="380"/>
      <c r="R4" s="380"/>
      <c r="S4" s="380"/>
    </row>
    <row r="5" spans="1:19" ht="19.5" customHeight="1">
      <c r="A5" s="66"/>
      <c r="B5" s="66"/>
      <c r="C5" s="66"/>
      <c r="D5" s="66"/>
      <c r="E5" s="66"/>
      <c r="F5" s="66"/>
      <c r="G5" s="66"/>
      <c r="H5" s="67"/>
      <c r="I5" s="68" t="s">
        <v>395</v>
      </c>
      <c r="J5" s="380" t="s">
        <v>584</v>
      </c>
      <c r="K5" s="380"/>
      <c r="L5" s="380"/>
      <c r="M5" s="380"/>
      <c r="N5" s="380"/>
      <c r="O5" s="380"/>
      <c r="P5" s="380"/>
      <c r="Q5" s="380"/>
      <c r="R5" s="380"/>
      <c r="S5" s="380"/>
    </row>
    <row r="6" spans="1:19" ht="15.75" customHeight="1">
      <c r="A6" s="66"/>
      <c r="B6" s="66"/>
      <c r="C6" s="66"/>
      <c r="D6" s="66"/>
      <c r="E6" s="66"/>
      <c r="F6" s="66"/>
      <c r="G6" s="66"/>
      <c r="H6" s="67"/>
      <c r="I6" s="68" t="s">
        <v>395</v>
      </c>
      <c r="J6" s="380" t="s">
        <v>419</v>
      </c>
      <c r="K6" s="380"/>
      <c r="L6" s="380"/>
      <c r="M6" s="380"/>
      <c r="N6" s="380"/>
      <c r="O6" s="380"/>
      <c r="P6" s="380"/>
      <c r="Q6" s="380"/>
      <c r="R6" s="380"/>
      <c r="S6" s="380"/>
    </row>
    <row r="7" spans="1:19" ht="14.25" customHeight="1">
      <c r="A7" s="66"/>
      <c r="B7" s="66"/>
      <c r="C7" s="66"/>
      <c r="D7" s="66"/>
      <c r="E7" s="66"/>
      <c r="F7" s="66"/>
      <c r="G7" s="66"/>
      <c r="H7" s="67"/>
      <c r="I7" s="69" t="s">
        <v>395</v>
      </c>
      <c r="J7" s="381" t="s">
        <v>418</v>
      </c>
      <c r="K7" s="381"/>
      <c r="L7" s="381"/>
      <c r="M7" s="381"/>
      <c r="N7" s="381"/>
      <c r="O7" s="381"/>
      <c r="P7" s="381"/>
      <c r="Q7" s="381"/>
      <c r="R7" s="381"/>
      <c r="S7" s="381"/>
    </row>
    <row r="8" spans="1:19" ht="27.75" customHeight="1" thickBot="1">
      <c r="A8" s="74"/>
      <c r="B8" s="74"/>
      <c r="C8" s="74"/>
      <c r="D8" s="74"/>
      <c r="E8" s="74"/>
      <c r="F8" s="74"/>
      <c r="G8" s="74"/>
      <c r="H8" s="67" t="s">
        <v>395</v>
      </c>
      <c r="I8" s="72" t="s">
        <v>395</v>
      </c>
      <c r="J8" s="382" t="s">
        <v>417</v>
      </c>
      <c r="K8" s="382"/>
      <c r="L8" s="382"/>
      <c r="M8" s="382"/>
      <c r="N8" s="382"/>
      <c r="O8" s="382"/>
      <c r="P8" s="382"/>
      <c r="Q8" s="382"/>
      <c r="R8" s="382"/>
      <c r="S8" s="382"/>
    </row>
    <row r="9" spans="1:19" ht="18.75" customHeight="1" hidden="1">
      <c r="A9" s="76"/>
      <c r="B9" s="76"/>
      <c r="C9" s="76"/>
      <c r="D9" s="76"/>
      <c r="E9" s="76"/>
      <c r="F9" s="76"/>
      <c r="G9" s="76"/>
      <c r="H9" s="67"/>
      <c r="I9" s="72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41.25" customHeight="1">
      <c r="A10" s="77"/>
      <c r="B10" s="77" t="s">
        <v>265</v>
      </c>
      <c r="C10" s="78" t="s">
        <v>264</v>
      </c>
      <c r="D10" s="78" t="s">
        <v>263</v>
      </c>
      <c r="E10" s="78" t="s">
        <v>262</v>
      </c>
      <c r="F10" s="78" t="s">
        <v>261</v>
      </c>
      <c r="G10" s="78" t="s">
        <v>260</v>
      </c>
      <c r="H10" s="383" t="s">
        <v>421</v>
      </c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</row>
    <row r="11" spans="1:19" ht="18.75" customHeight="1" thickBot="1">
      <c r="A11" s="76"/>
      <c r="B11" s="76"/>
      <c r="C11" s="76"/>
      <c r="D11" s="76"/>
      <c r="E11" s="76"/>
      <c r="F11" s="76"/>
      <c r="G11" s="76"/>
      <c r="H11" s="67"/>
      <c r="I11" s="72"/>
      <c r="J11" s="72"/>
      <c r="K11" s="72"/>
      <c r="L11" s="75"/>
      <c r="M11" s="75"/>
      <c r="N11" s="75"/>
      <c r="O11" s="75"/>
      <c r="P11" s="72"/>
      <c r="Q11" s="234" t="s">
        <v>395</v>
      </c>
      <c r="R11" s="360"/>
      <c r="S11" s="360"/>
    </row>
    <row r="12" spans="1:19" ht="19.5" customHeight="1">
      <c r="A12" s="77"/>
      <c r="B12" s="77" t="s">
        <v>265</v>
      </c>
      <c r="C12" s="78" t="s">
        <v>264</v>
      </c>
      <c r="D12" s="78" t="s">
        <v>263</v>
      </c>
      <c r="E12" s="78" t="s">
        <v>262</v>
      </c>
      <c r="F12" s="78" t="s">
        <v>261</v>
      </c>
      <c r="G12" s="78" t="s">
        <v>260</v>
      </c>
      <c r="H12" s="361" t="s">
        <v>259</v>
      </c>
      <c r="I12" s="363" t="s">
        <v>258</v>
      </c>
      <c r="J12" s="363" t="s">
        <v>257</v>
      </c>
      <c r="K12" s="361" t="s">
        <v>256</v>
      </c>
      <c r="L12" s="365" t="s">
        <v>255</v>
      </c>
      <c r="M12" s="366"/>
      <c r="N12" s="366"/>
      <c r="O12" s="367"/>
      <c r="P12" s="361" t="s">
        <v>254</v>
      </c>
      <c r="Q12" s="371" t="s">
        <v>310</v>
      </c>
      <c r="R12" s="372"/>
      <c r="S12" s="373"/>
    </row>
    <row r="13" spans="1:19" ht="21" customHeight="1">
      <c r="A13" s="190"/>
      <c r="B13" s="190"/>
      <c r="C13" s="190"/>
      <c r="D13" s="190"/>
      <c r="E13" s="190"/>
      <c r="F13" s="190"/>
      <c r="G13" s="190"/>
      <c r="H13" s="362"/>
      <c r="I13" s="364"/>
      <c r="J13" s="364"/>
      <c r="K13" s="362"/>
      <c r="L13" s="368"/>
      <c r="M13" s="369"/>
      <c r="N13" s="369"/>
      <c r="O13" s="370"/>
      <c r="P13" s="362"/>
      <c r="Q13" s="233" t="s">
        <v>41</v>
      </c>
      <c r="R13" s="331" t="s">
        <v>577</v>
      </c>
      <c r="S13" s="233" t="s">
        <v>425</v>
      </c>
    </row>
    <row r="14" spans="1:19" ht="18.75" customHeight="1">
      <c r="A14" s="79"/>
      <c r="B14" s="80"/>
      <c r="C14" s="80"/>
      <c r="D14" s="80"/>
      <c r="E14" s="80"/>
      <c r="F14" s="80"/>
      <c r="G14" s="81"/>
      <c r="H14" s="82">
        <v>1</v>
      </c>
      <c r="I14" s="83">
        <v>2</v>
      </c>
      <c r="J14" s="84">
        <v>3</v>
      </c>
      <c r="K14" s="82">
        <v>4</v>
      </c>
      <c r="L14" s="353">
        <v>5</v>
      </c>
      <c r="M14" s="354"/>
      <c r="N14" s="354"/>
      <c r="O14" s="355"/>
      <c r="P14" s="82">
        <v>6</v>
      </c>
      <c r="Q14" s="85">
        <v>7</v>
      </c>
      <c r="R14" s="281">
        <v>8</v>
      </c>
      <c r="S14" s="281">
        <v>9</v>
      </c>
    </row>
    <row r="15" spans="1:19" s="174" customFormat="1" ht="18.75" customHeight="1">
      <c r="A15" s="356">
        <v>100</v>
      </c>
      <c r="B15" s="356"/>
      <c r="C15" s="357"/>
      <c r="D15" s="357"/>
      <c r="E15" s="357"/>
      <c r="F15" s="357"/>
      <c r="G15" s="132">
        <v>120</v>
      </c>
      <c r="H15" s="133" t="s">
        <v>324</v>
      </c>
      <c r="I15" s="134">
        <v>27</v>
      </c>
      <c r="J15" s="135">
        <v>1</v>
      </c>
      <c r="K15" s="135" t="s">
        <v>395</v>
      </c>
      <c r="L15" s="136" t="s">
        <v>322</v>
      </c>
      <c r="M15" s="137" t="s">
        <v>322</v>
      </c>
      <c r="N15" s="137"/>
      <c r="O15" s="137" t="s">
        <v>322</v>
      </c>
      <c r="P15" s="134" t="s">
        <v>322</v>
      </c>
      <c r="Q15" s="197">
        <f>Q16+Q22+Q32+Q51+Q56+Q76+Q80</f>
        <v>94027.8</v>
      </c>
      <c r="R15" s="197">
        <f>R16+R22+R32+R51+R56+R76+R80</f>
        <v>94809.70000000001</v>
      </c>
      <c r="S15" s="197">
        <f>S16+S22+S32+S51+S56+S76+S80</f>
        <v>88847.7</v>
      </c>
    </row>
    <row r="16" spans="1:19" s="174" customFormat="1" ht="36" customHeight="1">
      <c r="A16" s="138"/>
      <c r="B16" s="139"/>
      <c r="C16" s="149"/>
      <c r="D16" s="146"/>
      <c r="E16" s="150"/>
      <c r="F16" s="150"/>
      <c r="G16" s="132"/>
      <c r="H16" s="133" t="s">
        <v>355</v>
      </c>
      <c r="I16" s="134">
        <v>28</v>
      </c>
      <c r="J16" s="135">
        <v>1</v>
      </c>
      <c r="K16" s="135">
        <v>2</v>
      </c>
      <c r="L16" s="180"/>
      <c r="M16" s="181"/>
      <c r="N16" s="181"/>
      <c r="O16" s="181"/>
      <c r="P16" s="134"/>
      <c r="Q16" s="298">
        <f>Q17</f>
        <v>1961.8</v>
      </c>
      <c r="R16" s="298">
        <f>R17</f>
        <v>1961.8</v>
      </c>
      <c r="S16" s="298">
        <f>S17</f>
        <v>1961.8</v>
      </c>
    </row>
    <row r="17" spans="1:19" s="174" customFormat="1" ht="21.75" customHeight="1">
      <c r="A17" s="138"/>
      <c r="B17" s="139"/>
      <c r="C17" s="149"/>
      <c r="D17" s="146"/>
      <c r="E17" s="150"/>
      <c r="F17" s="150"/>
      <c r="G17" s="132"/>
      <c r="H17" s="11" t="s">
        <v>357</v>
      </c>
      <c r="I17" s="10">
        <v>28</v>
      </c>
      <c r="J17" s="16">
        <v>1</v>
      </c>
      <c r="K17" s="16">
        <v>2</v>
      </c>
      <c r="L17" s="16" t="s">
        <v>358</v>
      </c>
      <c r="M17" s="94" t="s">
        <v>349</v>
      </c>
      <c r="N17" s="94" t="s">
        <v>359</v>
      </c>
      <c r="O17" s="94" t="s">
        <v>394</v>
      </c>
      <c r="P17" s="10" t="s">
        <v>322</v>
      </c>
      <c r="Q17" s="198">
        <f>Q18+Q20</f>
        <v>1961.8</v>
      </c>
      <c r="R17" s="198">
        <f>R18+R20</f>
        <v>1961.8</v>
      </c>
      <c r="S17" s="198">
        <f>S18+S20</f>
        <v>1961.8</v>
      </c>
    </row>
    <row r="18" spans="1:19" ht="23.25" customHeight="1">
      <c r="A18" s="95"/>
      <c r="B18" s="96"/>
      <c r="C18" s="101"/>
      <c r="D18" s="99"/>
      <c r="E18" s="111"/>
      <c r="F18" s="111"/>
      <c r="G18" s="87"/>
      <c r="H18" s="11" t="s">
        <v>508</v>
      </c>
      <c r="I18" s="10">
        <v>28</v>
      </c>
      <c r="J18" s="16">
        <v>1</v>
      </c>
      <c r="K18" s="16">
        <v>2</v>
      </c>
      <c r="L18" s="120" t="s">
        <v>358</v>
      </c>
      <c r="M18" s="121" t="s">
        <v>349</v>
      </c>
      <c r="N18" s="121" t="s">
        <v>359</v>
      </c>
      <c r="O18" s="121" t="s">
        <v>400</v>
      </c>
      <c r="P18" s="10"/>
      <c r="Q18" s="198">
        <f>SUM(Q19:Q19)</f>
        <v>1648.6</v>
      </c>
      <c r="R18" s="198">
        <f>SUM(R19:R19)</f>
        <v>1648.6</v>
      </c>
      <c r="S18" s="198">
        <f>SUM(S19:S19)</f>
        <v>1648.6</v>
      </c>
    </row>
    <row r="19" spans="1:19" ht="24.75" customHeight="1">
      <c r="A19" s="95"/>
      <c r="B19" s="96"/>
      <c r="C19" s="101"/>
      <c r="D19" s="99"/>
      <c r="E19" s="111"/>
      <c r="F19" s="111"/>
      <c r="G19" s="87"/>
      <c r="H19" s="11" t="s">
        <v>321</v>
      </c>
      <c r="I19" s="10">
        <v>28</v>
      </c>
      <c r="J19" s="16">
        <v>1</v>
      </c>
      <c r="K19" s="16">
        <v>2</v>
      </c>
      <c r="L19" s="120" t="s">
        <v>358</v>
      </c>
      <c r="M19" s="121" t="s">
        <v>349</v>
      </c>
      <c r="N19" s="121" t="s">
        <v>359</v>
      </c>
      <c r="O19" s="121" t="s">
        <v>400</v>
      </c>
      <c r="P19" s="10">
        <v>120</v>
      </c>
      <c r="Q19" s="198">
        <v>1648.6</v>
      </c>
      <c r="R19" s="198">
        <v>1648.6</v>
      </c>
      <c r="S19" s="198">
        <v>1648.6</v>
      </c>
    </row>
    <row r="20" spans="1:19" ht="35.25" customHeight="1">
      <c r="A20" s="95"/>
      <c r="B20" s="96"/>
      <c r="C20" s="101"/>
      <c r="D20" s="99"/>
      <c r="E20" s="111"/>
      <c r="F20" s="111"/>
      <c r="G20" s="87"/>
      <c r="H20" s="11" t="s">
        <v>610</v>
      </c>
      <c r="I20" s="10">
        <v>28</v>
      </c>
      <c r="J20" s="16">
        <v>1</v>
      </c>
      <c r="K20" s="16">
        <v>2</v>
      </c>
      <c r="L20" s="120" t="s">
        <v>358</v>
      </c>
      <c r="M20" s="121" t="s">
        <v>349</v>
      </c>
      <c r="N20" s="121" t="s">
        <v>359</v>
      </c>
      <c r="O20" s="121" t="s">
        <v>609</v>
      </c>
      <c r="P20" s="10"/>
      <c r="Q20" s="198">
        <f>Q21</f>
        <v>313.2</v>
      </c>
      <c r="R20" s="198">
        <f>R21</f>
        <v>313.2</v>
      </c>
      <c r="S20" s="198">
        <f>S21</f>
        <v>313.2</v>
      </c>
    </row>
    <row r="21" spans="1:19" ht="29.25" customHeight="1">
      <c r="A21" s="95"/>
      <c r="B21" s="96"/>
      <c r="C21" s="101"/>
      <c r="D21" s="99"/>
      <c r="E21" s="111"/>
      <c r="F21" s="111"/>
      <c r="G21" s="87"/>
      <c r="H21" s="11" t="s">
        <v>321</v>
      </c>
      <c r="I21" s="10">
        <v>28</v>
      </c>
      <c r="J21" s="16">
        <v>1</v>
      </c>
      <c r="K21" s="16">
        <v>2</v>
      </c>
      <c r="L21" s="120" t="s">
        <v>358</v>
      </c>
      <c r="M21" s="121" t="s">
        <v>349</v>
      </c>
      <c r="N21" s="121" t="s">
        <v>359</v>
      </c>
      <c r="O21" s="121" t="s">
        <v>609</v>
      </c>
      <c r="P21" s="10">
        <v>120</v>
      </c>
      <c r="Q21" s="198">
        <v>313.2</v>
      </c>
      <c r="R21" s="198">
        <v>313.2</v>
      </c>
      <c r="S21" s="198">
        <v>313.2</v>
      </c>
    </row>
    <row r="22" spans="1:19" s="174" customFormat="1" ht="36" customHeight="1">
      <c r="A22" s="138"/>
      <c r="B22" s="139"/>
      <c r="C22" s="149"/>
      <c r="D22" s="146"/>
      <c r="E22" s="150"/>
      <c r="F22" s="150"/>
      <c r="G22" s="132"/>
      <c r="H22" s="133" t="s">
        <v>252</v>
      </c>
      <c r="I22" s="134">
        <v>28</v>
      </c>
      <c r="J22" s="135">
        <v>1</v>
      </c>
      <c r="K22" s="135">
        <v>3</v>
      </c>
      <c r="L22" s="180"/>
      <c r="M22" s="181"/>
      <c r="N22" s="181"/>
      <c r="O22" s="181"/>
      <c r="P22" s="134"/>
      <c r="Q22" s="197">
        <f>Q23</f>
        <v>3855.6</v>
      </c>
      <c r="R22" s="197">
        <f>R23</f>
        <v>3642.4</v>
      </c>
      <c r="S22" s="197">
        <f>S23</f>
        <v>3642.4</v>
      </c>
    </row>
    <row r="23" spans="1:19" s="174" customFormat="1" ht="21.75" customHeight="1">
      <c r="A23" s="138"/>
      <c r="B23" s="139"/>
      <c r="C23" s="149"/>
      <c r="D23" s="146"/>
      <c r="E23" s="150"/>
      <c r="F23" s="150"/>
      <c r="G23" s="132"/>
      <c r="H23" s="11" t="s">
        <v>357</v>
      </c>
      <c r="I23" s="10">
        <v>28</v>
      </c>
      <c r="J23" s="16">
        <v>1</v>
      </c>
      <c r="K23" s="16">
        <v>3</v>
      </c>
      <c r="L23" s="16" t="s">
        <v>358</v>
      </c>
      <c r="M23" s="94" t="s">
        <v>349</v>
      </c>
      <c r="N23" s="94" t="s">
        <v>359</v>
      </c>
      <c r="O23" s="94" t="s">
        <v>394</v>
      </c>
      <c r="P23" s="134"/>
      <c r="Q23" s="197">
        <f>Q24+Q27+Q29</f>
        <v>3855.6</v>
      </c>
      <c r="R23" s="197">
        <f>R24+R27+R29</f>
        <v>3642.4</v>
      </c>
      <c r="S23" s="197">
        <f>S24+S27+S29</f>
        <v>3642.4</v>
      </c>
    </row>
    <row r="24" spans="1:19" ht="20.25" customHeight="1">
      <c r="A24" s="95"/>
      <c r="B24" s="96"/>
      <c r="C24" s="101"/>
      <c r="D24" s="99"/>
      <c r="E24" s="111"/>
      <c r="F24" s="111"/>
      <c r="G24" s="87"/>
      <c r="H24" s="11" t="s">
        <v>508</v>
      </c>
      <c r="I24" s="10">
        <v>28</v>
      </c>
      <c r="J24" s="16">
        <v>1</v>
      </c>
      <c r="K24" s="16">
        <v>3</v>
      </c>
      <c r="L24" s="120" t="s">
        <v>358</v>
      </c>
      <c r="M24" s="121" t="s">
        <v>349</v>
      </c>
      <c r="N24" s="121" t="s">
        <v>359</v>
      </c>
      <c r="O24" s="121" t="s">
        <v>400</v>
      </c>
      <c r="P24" s="10"/>
      <c r="Q24" s="198">
        <f>SUM(Q25:Q26)</f>
        <v>3233.5</v>
      </c>
      <c r="R24" s="198">
        <f>SUM(R25:R26)</f>
        <v>3233.5</v>
      </c>
      <c r="S24" s="198">
        <f>SUM(S25:S26)</f>
        <v>3233.5</v>
      </c>
    </row>
    <row r="25" spans="1:19" ht="24.75" customHeight="1">
      <c r="A25" s="95"/>
      <c r="B25" s="96"/>
      <c r="C25" s="101"/>
      <c r="D25" s="99"/>
      <c r="E25" s="111"/>
      <c r="F25" s="111"/>
      <c r="G25" s="87"/>
      <c r="H25" s="11" t="s">
        <v>321</v>
      </c>
      <c r="I25" s="10">
        <v>28</v>
      </c>
      <c r="J25" s="16">
        <v>1</v>
      </c>
      <c r="K25" s="16">
        <v>3</v>
      </c>
      <c r="L25" s="120" t="s">
        <v>358</v>
      </c>
      <c r="M25" s="121" t="s">
        <v>349</v>
      </c>
      <c r="N25" s="121" t="s">
        <v>359</v>
      </c>
      <c r="O25" s="121" t="s">
        <v>400</v>
      </c>
      <c r="P25" s="10">
        <v>120</v>
      </c>
      <c r="Q25" s="198">
        <v>2269</v>
      </c>
      <c r="R25" s="198">
        <v>2269</v>
      </c>
      <c r="S25" s="198">
        <v>2269</v>
      </c>
    </row>
    <row r="26" spans="1:19" ht="23.25" customHeight="1">
      <c r="A26" s="95"/>
      <c r="B26" s="96"/>
      <c r="C26" s="101"/>
      <c r="D26" s="99"/>
      <c r="E26" s="111"/>
      <c r="F26" s="111"/>
      <c r="G26" s="87"/>
      <c r="H26" s="11" t="s">
        <v>459</v>
      </c>
      <c r="I26" s="10">
        <v>28</v>
      </c>
      <c r="J26" s="16">
        <v>1</v>
      </c>
      <c r="K26" s="16">
        <v>3</v>
      </c>
      <c r="L26" s="120" t="s">
        <v>358</v>
      </c>
      <c r="M26" s="121" t="s">
        <v>349</v>
      </c>
      <c r="N26" s="121" t="s">
        <v>359</v>
      </c>
      <c r="O26" s="121" t="s">
        <v>400</v>
      </c>
      <c r="P26" s="10">
        <v>240</v>
      </c>
      <c r="Q26" s="198">
        <v>964.5</v>
      </c>
      <c r="R26" s="198">
        <v>964.5</v>
      </c>
      <c r="S26" s="198">
        <v>964.5</v>
      </c>
    </row>
    <row r="27" spans="1:19" ht="34.5" customHeight="1">
      <c r="A27" s="95"/>
      <c r="B27" s="96"/>
      <c r="C27" s="101"/>
      <c r="D27" s="99"/>
      <c r="E27" s="111"/>
      <c r="F27" s="111"/>
      <c r="G27" s="87"/>
      <c r="H27" s="11" t="s">
        <v>610</v>
      </c>
      <c r="I27" s="10">
        <v>28</v>
      </c>
      <c r="J27" s="16">
        <v>1</v>
      </c>
      <c r="K27" s="16">
        <v>3</v>
      </c>
      <c r="L27" s="120" t="s">
        <v>358</v>
      </c>
      <c r="M27" s="121" t="s">
        <v>349</v>
      </c>
      <c r="N27" s="121" t="s">
        <v>359</v>
      </c>
      <c r="O27" s="121" t="s">
        <v>609</v>
      </c>
      <c r="P27" s="10"/>
      <c r="Q27" s="198">
        <f>Q28</f>
        <v>408.9</v>
      </c>
      <c r="R27" s="200">
        <f>R28</f>
        <v>408.9</v>
      </c>
      <c r="S27" s="200">
        <f>S28</f>
        <v>408.9</v>
      </c>
    </row>
    <row r="28" spans="1:19" ht="23.25" customHeight="1">
      <c r="A28" s="95"/>
      <c r="B28" s="96"/>
      <c r="C28" s="101"/>
      <c r="D28" s="99"/>
      <c r="E28" s="111"/>
      <c r="F28" s="111"/>
      <c r="G28" s="87"/>
      <c r="H28" s="11" t="s">
        <v>321</v>
      </c>
      <c r="I28" s="10">
        <v>28</v>
      </c>
      <c r="J28" s="16">
        <v>1</v>
      </c>
      <c r="K28" s="16">
        <v>3</v>
      </c>
      <c r="L28" s="120" t="s">
        <v>358</v>
      </c>
      <c r="M28" s="121" t="s">
        <v>349</v>
      </c>
      <c r="N28" s="121" t="s">
        <v>359</v>
      </c>
      <c r="O28" s="121" t="s">
        <v>609</v>
      </c>
      <c r="P28" s="10">
        <v>120</v>
      </c>
      <c r="Q28" s="198">
        <v>408.9</v>
      </c>
      <c r="R28" s="200">
        <v>408.9</v>
      </c>
      <c r="S28" s="200">
        <v>408.9</v>
      </c>
    </row>
    <row r="29" spans="1:19" ht="23.25" customHeight="1">
      <c r="A29" s="95"/>
      <c r="B29" s="96"/>
      <c r="C29" s="101"/>
      <c r="D29" s="99"/>
      <c r="E29" s="111"/>
      <c r="F29" s="111"/>
      <c r="G29" s="87"/>
      <c r="H29" s="283" t="s">
        <v>561</v>
      </c>
      <c r="I29" s="10">
        <v>28</v>
      </c>
      <c r="J29" s="16">
        <v>1</v>
      </c>
      <c r="K29" s="16">
        <v>3</v>
      </c>
      <c r="L29" s="120" t="s">
        <v>358</v>
      </c>
      <c r="M29" s="121" t="s">
        <v>349</v>
      </c>
      <c r="N29" s="121" t="s">
        <v>359</v>
      </c>
      <c r="O29" s="121" t="s">
        <v>4</v>
      </c>
      <c r="P29" s="6"/>
      <c r="Q29" s="200">
        <f>SUM(Q30:Q31)</f>
        <v>213.2</v>
      </c>
      <c r="R29" s="200">
        <f>SUM(R30:R31)</f>
        <v>0</v>
      </c>
      <c r="S29" s="200">
        <f>SUM(S30:S31)</f>
        <v>0</v>
      </c>
    </row>
    <row r="30" spans="1:19" ht="23.25" customHeight="1">
      <c r="A30" s="95"/>
      <c r="B30" s="96"/>
      <c r="C30" s="101"/>
      <c r="D30" s="99"/>
      <c r="E30" s="111"/>
      <c r="F30" s="111"/>
      <c r="G30" s="87"/>
      <c r="H30" s="11" t="s">
        <v>321</v>
      </c>
      <c r="I30" s="10">
        <v>28</v>
      </c>
      <c r="J30" s="16">
        <v>1</v>
      </c>
      <c r="K30" s="16">
        <v>3</v>
      </c>
      <c r="L30" s="120" t="s">
        <v>358</v>
      </c>
      <c r="M30" s="121" t="s">
        <v>349</v>
      </c>
      <c r="N30" s="121" t="s">
        <v>359</v>
      </c>
      <c r="O30" s="121" t="s">
        <v>4</v>
      </c>
      <c r="P30" s="6">
        <v>120</v>
      </c>
      <c r="Q30" s="200">
        <v>203</v>
      </c>
      <c r="R30" s="200">
        <v>0</v>
      </c>
      <c r="S30" s="200">
        <v>0</v>
      </c>
    </row>
    <row r="31" spans="1:19" ht="23.25" customHeight="1">
      <c r="A31" s="95"/>
      <c r="B31" s="96"/>
      <c r="C31" s="101"/>
      <c r="D31" s="99"/>
      <c r="E31" s="111"/>
      <c r="F31" s="111"/>
      <c r="G31" s="87"/>
      <c r="H31" s="11" t="s">
        <v>459</v>
      </c>
      <c r="I31" s="10">
        <v>28</v>
      </c>
      <c r="J31" s="16">
        <v>1</v>
      </c>
      <c r="K31" s="16">
        <v>3</v>
      </c>
      <c r="L31" s="120" t="s">
        <v>358</v>
      </c>
      <c r="M31" s="121" t="s">
        <v>349</v>
      </c>
      <c r="N31" s="121" t="s">
        <v>359</v>
      </c>
      <c r="O31" s="121" t="s">
        <v>4</v>
      </c>
      <c r="P31" s="6">
        <v>240</v>
      </c>
      <c r="Q31" s="200">
        <v>10.2</v>
      </c>
      <c r="R31" s="200">
        <v>0</v>
      </c>
      <c r="S31" s="200">
        <v>0</v>
      </c>
    </row>
    <row r="32" spans="1:19" s="174" customFormat="1" ht="45" customHeight="1">
      <c r="A32" s="138"/>
      <c r="B32" s="139"/>
      <c r="C32" s="356">
        <v>104</v>
      </c>
      <c r="D32" s="357"/>
      <c r="E32" s="357"/>
      <c r="F32" s="357"/>
      <c r="G32" s="132">
        <v>120</v>
      </c>
      <c r="H32" s="133" t="s">
        <v>251</v>
      </c>
      <c r="I32" s="134">
        <v>27</v>
      </c>
      <c r="J32" s="135">
        <v>1</v>
      </c>
      <c r="K32" s="135">
        <v>4</v>
      </c>
      <c r="L32" s="136" t="s">
        <v>322</v>
      </c>
      <c r="M32" s="137" t="s">
        <v>322</v>
      </c>
      <c r="N32" s="137" t="s">
        <v>395</v>
      </c>
      <c r="O32" s="137" t="s">
        <v>322</v>
      </c>
      <c r="P32" s="134" t="s">
        <v>322</v>
      </c>
      <c r="Q32" s="197">
        <f aca="true" t="shared" si="0" ref="Q32:S33">Q33</f>
        <v>23491.6</v>
      </c>
      <c r="R32" s="197">
        <f t="shared" si="0"/>
        <v>22012.100000000002</v>
      </c>
      <c r="S32" s="197">
        <f t="shared" si="0"/>
        <v>22012.100000000002</v>
      </c>
    </row>
    <row r="33" spans="1:19" ht="35.25" customHeight="1">
      <c r="A33" s="97"/>
      <c r="B33" s="96"/>
      <c r="C33" s="95"/>
      <c r="D33" s="92"/>
      <c r="E33" s="92"/>
      <c r="F33" s="92"/>
      <c r="G33" s="87"/>
      <c r="H33" s="11" t="s">
        <v>53</v>
      </c>
      <c r="I33" s="10">
        <v>27</v>
      </c>
      <c r="J33" s="16">
        <v>1</v>
      </c>
      <c r="K33" s="16">
        <v>4</v>
      </c>
      <c r="L33" s="16">
        <v>50</v>
      </c>
      <c r="M33" s="94" t="s">
        <v>349</v>
      </c>
      <c r="N33" s="94" t="s">
        <v>359</v>
      </c>
      <c r="O33" s="94" t="s">
        <v>394</v>
      </c>
      <c r="P33" s="10"/>
      <c r="Q33" s="198">
        <f t="shared" si="0"/>
        <v>23491.6</v>
      </c>
      <c r="R33" s="198">
        <f t="shared" si="0"/>
        <v>22012.100000000002</v>
      </c>
      <c r="S33" s="198">
        <f t="shared" si="0"/>
        <v>22012.100000000002</v>
      </c>
    </row>
    <row r="34" spans="1:19" ht="33.75" customHeight="1">
      <c r="A34" s="97"/>
      <c r="B34" s="96"/>
      <c r="C34" s="95"/>
      <c r="D34" s="92"/>
      <c r="E34" s="92"/>
      <c r="F34" s="92"/>
      <c r="G34" s="87"/>
      <c r="H34" s="11" t="s">
        <v>54</v>
      </c>
      <c r="I34" s="10">
        <v>27</v>
      </c>
      <c r="J34" s="16">
        <v>1</v>
      </c>
      <c r="K34" s="16">
        <v>4</v>
      </c>
      <c r="L34" s="16">
        <v>50</v>
      </c>
      <c r="M34" s="94" t="s">
        <v>349</v>
      </c>
      <c r="N34" s="94" t="s">
        <v>350</v>
      </c>
      <c r="O34" s="94" t="s">
        <v>394</v>
      </c>
      <c r="P34" s="10"/>
      <c r="Q34" s="198">
        <f>Q35+Q39+Q41+Q44+Q46+Q49</f>
        <v>23491.6</v>
      </c>
      <c r="R34" s="198">
        <f>R35+R39+R41+R44+R46+R49</f>
        <v>22012.100000000002</v>
      </c>
      <c r="S34" s="198">
        <f>S35+S39+S41+S44+S46+S49</f>
        <v>22012.100000000002</v>
      </c>
    </row>
    <row r="35" spans="1:19" ht="29.25" customHeight="1">
      <c r="A35" s="97"/>
      <c r="B35" s="96"/>
      <c r="C35" s="95"/>
      <c r="D35" s="358">
        <v>20000</v>
      </c>
      <c r="E35" s="359"/>
      <c r="F35" s="359"/>
      <c r="G35" s="87">
        <v>120</v>
      </c>
      <c r="H35" s="11" t="s">
        <v>100</v>
      </c>
      <c r="I35" s="10">
        <v>27</v>
      </c>
      <c r="J35" s="16">
        <v>1</v>
      </c>
      <c r="K35" s="16">
        <v>4</v>
      </c>
      <c r="L35" s="16">
        <v>50</v>
      </c>
      <c r="M35" s="94" t="s">
        <v>349</v>
      </c>
      <c r="N35" s="94" t="s">
        <v>350</v>
      </c>
      <c r="O35" s="94" t="s">
        <v>400</v>
      </c>
      <c r="P35" s="10" t="s">
        <v>322</v>
      </c>
      <c r="Q35" s="198">
        <f>SUM(Q36:Q38)</f>
        <v>19338.5</v>
      </c>
      <c r="R35" s="198">
        <f>SUM(R36:R38)</f>
        <v>19338.600000000002</v>
      </c>
      <c r="S35" s="198">
        <f>SUM(S36:S38)</f>
        <v>19338.600000000002</v>
      </c>
    </row>
    <row r="36" spans="1:19" ht="29.25" customHeight="1">
      <c r="A36" s="97"/>
      <c r="B36" s="96"/>
      <c r="C36" s="95"/>
      <c r="D36" s="99"/>
      <c r="E36" s="100"/>
      <c r="F36" s="100"/>
      <c r="G36" s="87"/>
      <c r="H36" s="11" t="s">
        <v>321</v>
      </c>
      <c r="I36" s="6">
        <v>27</v>
      </c>
      <c r="J36" s="16">
        <v>1</v>
      </c>
      <c r="K36" s="16">
        <v>4</v>
      </c>
      <c r="L36" s="16">
        <v>50</v>
      </c>
      <c r="M36" s="94" t="s">
        <v>349</v>
      </c>
      <c r="N36" s="94" t="s">
        <v>350</v>
      </c>
      <c r="O36" s="94" t="s">
        <v>400</v>
      </c>
      <c r="P36" s="10">
        <v>120</v>
      </c>
      <c r="Q36" s="198">
        <v>14759.6</v>
      </c>
      <c r="R36" s="198">
        <v>14759.7</v>
      </c>
      <c r="S36" s="198">
        <v>14759.7</v>
      </c>
    </row>
    <row r="37" spans="1:19" ht="26.25" customHeight="1">
      <c r="A37" s="97"/>
      <c r="B37" s="96"/>
      <c r="C37" s="101"/>
      <c r="D37" s="99"/>
      <c r="E37" s="102"/>
      <c r="F37" s="102"/>
      <c r="G37" s="103"/>
      <c r="H37" s="5" t="s">
        <v>459</v>
      </c>
      <c r="I37" s="8">
        <v>27</v>
      </c>
      <c r="J37" s="16">
        <v>1</v>
      </c>
      <c r="K37" s="16">
        <v>4</v>
      </c>
      <c r="L37" s="16">
        <v>50</v>
      </c>
      <c r="M37" s="94" t="s">
        <v>349</v>
      </c>
      <c r="N37" s="94" t="s">
        <v>350</v>
      </c>
      <c r="O37" s="94" t="s">
        <v>400</v>
      </c>
      <c r="P37" s="6">
        <v>240</v>
      </c>
      <c r="Q37" s="198">
        <v>3725</v>
      </c>
      <c r="R37" s="198">
        <v>3725</v>
      </c>
      <c r="S37" s="198">
        <v>3725</v>
      </c>
    </row>
    <row r="38" spans="1:19" ht="20.25" customHeight="1">
      <c r="A38" s="97"/>
      <c r="B38" s="96"/>
      <c r="C38" s="104"/>
      <c r="D38" s="105"/>
      <c r="E38" s="102"/>
      <c r="F38" s="102"/>
      <c r="G38" s="87"/>
      <c r="H38" s="106" t="s">
        <v>460</v>
      </c>
      <c r="I38" s="8">
        <v>27</v>
      </c>
      <c r="J38" s="16">
        <v>1</v>
      </c>
      <c r="K38" s="16">
        <v>4</v>
      </c>
      <c r="L38" s="16">
        <v>50</v>
      </c>
      <c r="M38" s="94" t="s">
        <v>349</v>
      </c>
      <c r="N38" s="94" t="s">
        <v>350</v>
      </c>
      <c r="O38" s="94" t="s">
        <v>400</v>
      </c>
      <c r="P38" s="6">
        <v>850</v>
      </c>
      <c r="Q38" s="198">
        <v>853.9</v>
      </c>
      <c r="R38" s="198">
        <v>853.9</v>
      </c>
      <c r="S38" s="198">
        <v>853.9</v>
      </c>
    </row>
    <row r="39" spans="1:19" ht="20.25" customHeight="1">
      <c r="A39" s="97"/>
      <c r="B39" s="96"/>
      <c r="C39" s="104"/>
      <c r="D39" s="105"/>
      <c r="E39" s="102"/>
      <c r="F39" s="102"/>
      <c r="G39" s="87"/>
      <c r="H39" s="106" t="s">
        <v>610</v>
      </c>
      <c r="I39" s="13">
        <v>27</v>
      </c>
      <c r="J39" s="16">
        <v>1</v>
      </c>
      <c r="K39" s="16">
        <v>4</v>
      </c>
      <c r="L39" s="16">
        <v>50</v>
      </c>
      <c r="M39" s="94" t="s">
        <v>349</v>
      </c>
      <c r="N39" s="94" t="s">
        <v>350</v>
      </c>
      <c r="O39" s="94" t="s">
        <v>609</v>
      </c>
      <c r="P39" s="10"/>
      <c r="Q39" s="198">
        <f>Q40</f>
        <v>2673.5</v>
      </c>
      <c r="R39" s="198">
        <f>R40</f>
        <v>2673.5</v>
      </c>
      <c r="S39" s="198">
        <f>S40</f>
        <v>2673.5</v>
      </c>
    </row>
    <row r="40" spans="1:19" ht="20.25" customHeight="1">
      <c r="A40" s="97"/>
      <c r="B40" s="96"/>
      <c r="C40" s="104"/>
      <c r="D40" s="105"/>
      <c r="E40" s="102"/>
      <c r="F40" s="102"/>
      <c r="G40" s="87"/>
      <c r="H40" s="5" t="s">
        <v>321</v>
      </c>
      <c r="I40" s="13">
        <v>27</v>
      </c>
      <c r="J40" s="16">
        <v>1</v>
      </c>
      <c r="K40" s="16">
        <v>4</v>
      </c>
      <c r="L40" s="16">
        <v>50</v>
      </c>
      <c r="M40" s="94" t="s">
        <v>349</v>
      </c>
      <c r="N40" s="94" t="s">
        <v>350</v>
      </c>
      <c r="O40" s="94" t="s">
        <v>609</v>
      </c>
      <c r="P40" s="10">
        <v>120</v>
      </c>
      <c r="Q40" s="198">
        <v>2673.5</v>
      </c>
      <c r="R40" s="198">
        <v>2673.5</v>
      </c>
      <c r="S40" s="198">
        <v>2673.5</v>
      </c>
    </row>
    <row r="41" spans="1:19" ht="36" customHeight="1">
      <c r="A41" s="97"/>
      <c r="B41" s="96"/>
      <c r="C41" s="104"/>
      <c r="D41" s="105"/>
      <c r="E41" s="102"/>
      <c r="F41" s="102"/>
      <c r="G41" s="87"/>
      <c r="H41" s="11" t="s">
        <v>607</v>
      </c>
      <c r="I41" s="10">
        <v>27</v>
      </c>
      <c r="J41" s="16">
        <v>1</v>
      </c>
      <c r="K41" s="16">
        <v>4</v>
      </c>
      <c r="L41" s="16">
        <v>50</v>
      </c>
      <c r="M41" s="94" t="s">
        <v>349</v>
      </c>
      <c r="N41" s="94" t="s">
        <v>350</v>
      </c>
      <c r="O41" s="94" t="s">
        <v>606</v>
      </c>
      <c r="P41" s="10"/>
      <c r="Q41" s="198">
        <f>SUM(Q42:Q43)</f>
        <v>818</v>
      </c>
      <c r="R41" s="198">
        <f>SUM(R42:R43)</f>
        <v>0</v>
      </c>
      <c r="S41" s="198">
        <f>SUM(S42:S43)</f>
        <v>0</v>
      </c>
    </row>
    <row r="42" spans="1:19" ht="18" customHeight="1">
      <c r="A42" s="97"/>
      <c r="B42" s="96"/>
      <c r="C42" s="104"/>
      <c r="D42" s="105"/>
      <c r="E42" s="102"/>
      <c r="F42" s="102"/>
      <c r="G42" s="87"/>
      <c r="H42" s="11" t="s">
        <v>321</v>
      </c>
      <c r="I42" s="10">
        <v>27</v>
      </c>
      <c r="J42" s="16">
        <v>1</v>
      </c>
      <c r="K42" s="16">
        <v>4</v>
      </c>
      <c r="L42" s="16">
        <v>50</v>
      </c>
      <c r="M42" s="94" t="s">
        <v>349</v>
      </c>
      <c r="N42" s="94" t="s">
        <v>350</v>
      </c>
      <c r="O42" s="94" t="s">
        <v>606</v>
      </c>
      <c r="P42" s="10">
        <v>120</v>
      </c>
      <c r="Q42" s="198">
        <v>783</v>
      </c>
      <c r="R42" s="198">
        <v>0</v>
      </c>
      <c r="S42" s="198">
        <v>0</v>
      </c>
    </row>
    <row r="43" spans="1:19" ht="17.25" customHeight="1">
      <c r="A43" s="97"/>
      <c r="B43" s="96"/>
      <c r="C43" s="104"/>
      <c r="D43" s="105"/>
      <c r="E43" s="102"/>
      <c r="F43" s="102"/>
      <c r="G43" s="87"/>
      <c r="H43" s="11" t="s">
        <v>459</v>
      </c>
      <c r="I43" s="10">
        <v>27</v>
      </c>
      <c r="J43" s="16">
        <v>1</v>
      </c>
      <c r="K43" s="16">
        <v>4</v>
      </c>
      <c r="L43" s="16">
        <v>50</v>
      </c>
      <c r="M43" s="94" t="s">
        <v>349</v>
      </c>
      <c r="N43" s="94" t="s">
        <v>350</v>
      </c>
      <c r="O43" s="94" t="s">
        <v>606</v>
      </c>
      <c r="P43" s="10">
        <v>240</v>
      </c>
      <c r="Q43" s="198">
        <v>35</v>
      </c>
      <c r="R43" s="198">
        <v>0</v>
      </c>
      <c r="S43" s="198">
        <v>0</v>
      </c>
    </row>
    <row r="44" spans="1:19" ht="56.25" customHeight="1">
      <c r="A44" s="97"/>
      <c r="B44" s="96"/>
      <c r="C44" s="104"/>
      <c r="D44" s="105"/>
      <c r="E44" s="102"/>
      <c r="F44" s="102"/>
      <c r="G44" s="87"/>
      <c r="H44" s="11" t="s">
        <v>2</v>
      </c>
      <c r="I44" s="10">
        <v>27</v>
      </c>
      <c r="J44" s="16">
        <v>1</v>
      </c>
      <c r="K44" s="16">
        <v>4</v>
      </c>
      <c r="L44" s="16">
        <v>50</v>
      </c>
      <c r="M44" s="94" t="s">
        <v>349</v>
      </c>
      <c r="N44" s="94" t="s">
        <v>350</v>
      </c>
      <c r="O44" s="94" t="s">
        <v>608</v>
      </c>
      <c r="P44" s="10"/>
      <c r="Q44" s="198">
        <f>Q45</f>
        <v>84.5</v>
      </c>
      <c r="R44" s="198">
        <v>0</v>
      </c>
      <c r="S44" s="198">
        <v>0</v>
      </c>
    </row>
    <row r="45" spans="1:19" ht="27.75" customHeight="1">
      <c r="A45" s="97"/>
      <c r="B45" s="96"/>
      <c r="C45" s="104"/>
      <c r="D45" s="105"/>
      <c r="E45" s="102"/>
      <c r="F45" s="102"/>
      <c r="G45" s="87"/>
      <c r="H45" s="11" t="s">
        <v>321</v>
      </c>
      <c r="I45" s="10">
        <v>27</v>
      </c>
      <c r="J45" s="16">
        <v>1</v>
      </c>
      <c r="K45" s="16">
        <v>4</v>
      </c>
      <c r="L45" s="16">
        <v>50</v>
      </c>
      <c r="M45" s="94" t="s">
        <v>349</v>
      </c>
      <c r="N45" s="94" t="s">
        <v>350</v>
      </c>
      <c r="O45" s="94" t="s">
        <v>608</v>
      </c>
      <c r="P45" s="10">
        <v>120</v>
      </c>
      <c r="Q45" s="198">
        <v>84.5</v>
      </c>
      <c r="R45" s="198">
        <v>0</v>
      </c>
      <c r="S45" s="198">
        <v>0</v>
      </c>
    </row>
    <row r="46" spans="1:19" ht="66" customHeight="1">
      <c r="A46" s="97"/>
      <c r="B46" s="96"/>
      <c r="C46" s="104"/>
      <c r="D46" s="105"/>
      <c r="E46" s="102"/>
      <c r="F46" s="102"/>
      <c r="G46" s="87"/>
      <c r="H46" s="11" t="s">
        <v>497</v>
      </c>
      <c r="I46" s="10">
        <v>27</v>
      </c>
      <c r="J46" s="16">
        <v>1</v>
      </c>
      <c r="K46" s="16">
        <v>4</v>
      </c>
      <c r="L46" s="16">
        <v>50</v>
      </c>
      <c r="M46" s="94" t="s">
        <v>349</v>
      </c>
      <c r="N46" s="94" t="s">
        <v>350</v>
      </c>
      <c r="O46" s="94" t="s">
        <v>482</v>
      </c>
      <c r="P46" s="10"/>
      <c r="Q46" s="198">
        <f>SUM(Q47:Q48)</f>
        <v>424.1</v>
      </c>
      <c r="R46" s="198">
        <f>SUM(R47:R48)</f>
        <v>0</v>
      </c>
      <c r="S46" s="198">
        <f>SUM(S47:S48)</f>
        <v>0</v>
      </c>
    </row>
    <row r="47" spans="1:19" ht="26.25" customHeight="1">
      <c r="A47" s="97"/>
      <c r="B47" s="96"/>
      <c r="C47" s="104"/>
      <c r="D47" s="105"/>
      <c r="E47" s="102"/>
      <c r="F47" s="102"/>
      <c r="G47" s="87"/>
      <c r="H47" s="11" t="s">
        <v>321</v>
      </c>
      <c r="I47" s="10">
        <v>27</v>
      </c>
      <c r="J47" s="16">
        <v>1</v>
      </c>
      <c r="K47" s="16">
        <v>4</v>
      </c>
      <c r="L47" s="16">
        <v>50</v>
      </c>
      <c r="M47" s="94" t="s">
        <v>349</v>
      </c>
      <c r="N47" s="94" t="s">
        <v>350</v>
      </c>
      <c r="O47" s="94" t="s">
        <v>482</v>
      </c>
      <c r="P47" s="10">
        <v>120</v>
      </c>
      <c r="Q47" s="198">
        <v>419.1</v>
      </c>
      <c r="R47" s="198">
        <v>0</v>
      </c>
      <c r="S47" s="198">
        <v>0</v>
      </c>
    </row>
    <row r="48" spans="1:19" ht="30" customHeight="1">
      <c r="A48" s="97"/>
      <c r="B48" s="96"/>
      <c r="C48" s="104"/>
      <c r="D48" s="105"/>
      <c r="E48" s="102"/>
      <c r="F48" s="102"/>
      <c r="G48" s="87"/>
      <c r="H48" s="11" t="s">
        <v>459</v>
      </c>
      <c r="I48" s="10">
        <v>27</v>
      </c>
      <c r="J48" s="16">
        <v>1</v>
      </c>
      <c r="K48" s="16">
        <v>4</v>
      </c>
      <c r="L48" s="16">
        <v>50</v>
      </c>
      <c r="M48" s="94" t="s">
        <v>349</v>
      </c>
      <c r="N48" s="94" t="s">
        <v>350</v>
      </c>
      <c r="O48" s="94" t="s">
        <v>482</v>
      </c>
      <c r="P48" s="10">
        <v>240</v>
      </c>
      <c r="Q48" s="198">
        <v>5</v>
      </c>
      <c r="R48" s="199">
        <v>0</v>
      </c>
      <c r="S48" s="199">
        <v>0</v>
      </c>
    </row>
    <row r="49" spans="1:19" ht="27" customHeight="1">
      <c r="A49" s="97"/>
      <c r="B49" s="96"/>
      <c r="C49" s="104"/>
      <c r="D49" s="105"/>
      <c r="E49" s="102"/>
      <c r="F49" s="102"/>
      <c r="G49" s="87"/>
      <c r="H49" s="11" t="s">
        <v>498</v>
      </c>
      <c r="I49" s="10">
        <v>27</v>
      </c>
      <c r="J49" s="16">
        <v>1</v>
      </c>
      <c r="K49" s="16">
        <v>4</v>
      </c>
      <c r="L49" s="16">
        <v>50</v>
      </c>
      <c r="M49" s="94" t="s">
        <v>349</v>
      </c>
      <c r="N49" s="94" t="s">
        <v>350</v>
      </c>
      <c r="O49" s="94" t="s">
        <v>483</v>
      </c>
      <c r="P49" s="10"/>
      <c r="Q49" s="198">
        <f>Q50</f>
        <v>153</v>
      </c>
      <c r="R49" s="198">
        <f>R50</f>
        <v>0</v>
      </c>
      <c r="S49" s="198">
        <f>S50</f>
        <v>0</v>
      </c>
    </row>
    <row r="50" spans="1:19" ht="24" customHeight="1">
      <c r="A50" s="97"/>
      <c r="B50" s="96"/>
      <c r="C50" s="104"/>
      <c r="D50" s="105"/>
      <c r="E50" s="102"/>
      <c r="F50" s="102"/>
      <c r="G50" s="87"/>
      <c r="H50" s="11" t="s">
        <v>321</v>
      </c>
      <c r="I50" s="10">
        <v>27</v>
      </c>
      <c r="J50" s="16">
        <v>1</v>
      </c>
      <c r="K50" s="16">
        <v>4</v>
      </c>
      <c r="L50" s="16">
        <v>50</v>
      </c>
      <c r="M50" s="94" t="s">
        <v>349</v>
      </c>
      <c r="N50" s="94" t="s">
        <v>350</v>
      </c>
      <c r="O50" s="94" t="s">
        <v>483</v>
      </c>
      <c r="P50" s="10">
        <v>120</v>
      </c>
      <c r="Q50" s="198">
        <v>153</v>
      </c>
      <c r="R50" s="198">
        <v>0</v>
      </c>
      <c r="S50" s="198">
        <v>0</v>
      </c>
    </row>
    <row r="51" spans="1:19" s="174" customFormat="1" ht="27.75" customHeight="1">
      <c r="A51" s="138"/>
      <c r="B51" s="139"/>
      <c r="C51" s="153"/>
      <c r="D51" s="165"/>
      <c r="E51" s="141"/>
      <c r="F51" s="141"/>
      <c r="G51" s="132"/>
      <c r="H51" s="133" t="s">
        <v>391</v>
      </c>
      <c r="I51" s="134">
        <v>27</v>
      </c>
      <c r="J51" s="135">
        <v>1</v>
      </c>
      <c r="K51" s="135">
        <v>5</v>
      </c>
      <c r="L51" s="135"/>
      <c r="M51" s="137"/>
      <c r="N51" s="137"/>
      <c r="O51" s="137"/>
      <c r="P51" s="134"/>
      <c r="Q51" s="197">
        <f>Q52</f>
        <v>9.1</v>
      </c>
      <c r="R51" s="197">
        <f aca="true" t="shared" si="1" ref="R51:S53">R52</f>
        <v>26.9</v>
      </c>
      <c r="S51" s="197">
        <f t="shared" si="1"/>
        <v>3.7</v>
      </c>
    </row>
    <row r="52" spans="1:19" ht="27.75" customHeight="1">
      <c r="A52" s="95"/>
      <c r="B52" s="96"/>
      <c r="C52" s="104"/>
      <c r="D52" s="105"/>
      <c r="E52" s="102"/>
      <c r="F52" s="102"/>
      <c r="G52" s="87"/>
      <c r="H52" s="11" t="s">
        <v>53</v>
      </c>
      <c r="I52" s="10">
        <v>27</v>
      </c>
      <c r="J52" s="16">
        <v>1</v>
      </c>
      <c r="K52" s="16">
        <v>5</v>
      </c>
      <c r="L52" s="16">
        <v>50</v>
      </c>
      <c r="M52" s="94" t="s">
        <v>349</v>
      </c>
      <c r="N52" s="94" t="s">
        <v>359</v>
      </c>
      <c r="O52" s="94" t="s">
        <v>394</v>
      </c>
      <c r="P52" s="10"/>
      <c r="Q52" s="198">
        <f>Q53</f>
        <v>9.1</v>
      </c>
      <c r="R52" s="198">
        <f t="shared" si="1"/>
        <v>26.9</v>
      </c>
      <c r="S52" s="198">
        <f t="shared" si="1"/>
        <v>3.7</v>
      </c>
    </row>
    <row r="53" spans="1:19" ht="27.75" customHeight="1">
      <c r="A53" s="95"/>
      <c r="B53" s="96"/>
      <c r="C53" s="104"/>
      <c r="D53" s="105"/>
      <c r="E53" s="102"/>
      <c r="F53" s="102"/>
      <c r="G53" s="87"/>
      <c r="H53" s="11" t="s">
        <v>55</v>
      </c>
      <c r="I53" s="10">
        <v>27</v>
      </c>
      <c r="J53" s="16">
        <v>1</v>
      </c>
      <c r="K53" s="16">
        <v>5</v>
      </c>
      <c r="L53" s="16">
        <v>50</v>
      </c>
      <c r="M53" s="94" t="s">
        <v>349</v>
      </c>
      <c r="N53" s="94" t="s">
        <v>367</v>
      </c>
      <c r="O53" s="94" t="s">
        <v>394</v>
      </c>
      <c r="P53" s="10"/>
      <c r="Q53" s="198">
        <f>Q54</f>
        <v>9.1</v>
      </c>
      <c r="R53" s="198">
        <f t="shared" si="1"/>
        <v>26.9</v>
      </c>
      <c r="S53" s="198">
        <f t="shared" si="1"/>
        <v>3.7</v>
      </c>
    </row>
    <row r="54" spans="1:19" ht="36.75" customHeight="1">
      <c r="A54" s="97"/>
      <c r="B54" s="96"/>
      <c r="C54" s="104"/>
      <c r="D54" s="105"/>
      <c r="E54" s="102"/>
      <c r="F54" s="102"/>
      <c r="G54" s="87"/>
      <c r="H54" s="11" t="s">
        <v>506</v>
      </c>
      <c r="I54" s="10">
        <v>27</v>
      </c>
      <c r="J54" s="16">
        <v>1</v>
      </c>
      <c r="K54" s="16">
        <v>5</v>
      </c>
      <c r="L54" s="16">
        <v>50</v>
      </c>
      <c r="M54" s="94" t="s">
        <v>349</v>
      </c>
      <c r="N54" s="94" t="s">
        <v>367</v>
      </c>
      <c r="O54" s="94" t="s">
        <v>505</v>
      </c>
      <c r="P54" s="10"/>
      <c r="Q54" s="198">
        <f>Q55</f>
        <v>9.1</v>
      </c>
      <c r="R54" s="198">
        <f>R55</f>
        <v>26.9</v>
      </c>
      <c r="S54" s="198">
        <f>S55</f>
        <v>3.7</v>
      </c>
    </row>
    <row r="55" spans="1:19" ht="27.75" customHeight="1">
      <c r="A55" s="97"/>
      <c r="B55" s="96"/>
      <c r="C55" s="104"/>
      <c r="D55" s="105"/>
      <c r="E55" s="102"/>
      <c r="F55" s="102"/>
      <c r="G55" s="87"/>
      <c r="H55" s="11" t="s">
        <v>459</v>
      </c>
      <c r="I55" s="10">
        <v>27</v>
      </c>
      <c r="J55" s="16">
        <v>1</v>
      </c>
      <c r="K55" s="16">
        <v>5</v>
      </c>
      <c r="L55" s="16">
        <v>50</v>
      </c>
      <c r="M55" s="94" t="s">
        <v>349</v>
      </c>
      <c r="N55" s="94" t="s">
        <v>367</v>
      </c>
      <c r="O55" s="94" t="s">
        <v>505</v>
      </c>
      <c r="P55" s="10">
        <v>240</v>
      </c>
      <c r="Q55" s="198">
        <v>9.1</v>
      </c>
      <c r="R55" s="198">
        <v>26.9</v>
      </c>
      <c r="S55" s="198">
        <v>3.7</v>
      </c>
    </row>
    <row r="56" spans="1:19" s="174" customFormat="1" ht="36.75" customHeight="1">
      <c r="A56" s="138"/>
      <c r="B56" s="139"/>
      <c r="C56" s="149"/>
      <c r="D56" s="146"/>
      <c r="E56" s="379">
        <v>5201000</v>
      </c>
      <c r="F56" s="379"/>
      <c r="G56" s="132">
        <v>530</v>
      </c>
      <c r="H56" s="133" t="s">
        <v>121</v>
      </c>
      <c r="I56" s="134">
        <v>661</v>
      </c>
      <c r="J56" s="135">
        <v>1</v>
      </c>
      <c r="K56" s="135">
        <v>6</v>
      </c>
      <c r="L56" s="136" t="s">
        <v>322</v>
      </c>
      <c r="M56" s="137" t="s">
        <v>322</v>
      </c>
      <c r="N56" s="137"/>
      <c r="O56" s="137" t="s">
        <v>322</v>
      </c>
      <c r="P56" s="142" t="s">
        <v>322</v>
      </c>
      <c r="Q56" s="201">
        <f>Q57</f>
        <v>7339.9</v>
      </c>
      <c r="R56" s="201">
        <f>R57</f>
        <v>5863</v>
      </c>
      <c r="S56" s="201">
        <f>S57</f>
        <v>5863</v>
      </c>
    </row>
    <row r="57" spans="1:19" ht="36.75" customHeight="1">
      <c r="A57" s="95"/>
      <c r="B57" s="96"/>
      <c r="C57" s="101"/>
      <c r="D57" s="99"/>
      <c r="E57" s="102"/>
      <c r="F57" s="102"/>
      <c r="G57" s="87"/>
      <c r="H57" s="11" t="s">
        <v>451</v>
      </c>
      <c r="I57" s="10">
        <v>661</v>
      </c>
      <c r="J57" s="16">
        <v>1</v>
      </c>
      <c r="K57" s="16">
        <v>6</v>
      </c>
      <c r="L57" s="93" t="s">
        <v>452</v>
      </c>
      <c r="M57" s="94" t="s">
        <v>349</v>
      </c>
      <c r="N57" s="94" t="s">
        <v>359</v>
      </c>
      <c r="O57" s="94" t="s">
        <v>394</v>
      </c>
      <c r="P57" s="6"/>
      <c r="Q57" s="200">
        <f>Q58+Q62</f>
        <v>7339.9</v>
      </c>
      <c r="R57" s="200">
        <f>R58+R62</f>
        <v>5863</v>
      </c>
      <c r="S57" s="200">
        <f>S58+S62</f>
        <v>5863</v>
      </c>
    </row>
    <row r="58" spans="1:19" ht="36.75" customHeight="1">
      <c r="A58" s="95"/>
      <c r="B58" s="96"/>
      <c r="C58" s="112"/>
      <c r="D58" s="105"/>
      <c r="E58" s="102"/>
      <c r="F58" s="102"/>
      <c r="G58" s="87"/>
      <c r="H58" s="11" t="s">
        <v>641</v>
      </c>
      <c r="I58" s="10">
        <v>661</v>
      </c>
      <c r="J58" s="16">
        <v>1</v>
      </c>
      <c r="K58" s="16">
        <v>6</v>
      </c>
      <c r="L58" s="93" t="s">
        <v>452</v>
      </c>
      <c r="M58" s="94" t="s">
        <v>351</v>
      </c>
      <c r="N58" s="94" t="s">
        <v>359</v>
      </c>
      <c r="O58" s="94" t="s">
        <v>394</v>
      </c>
      <c r="P58" s="6"/>
      <c r="Q58" s="200">
        <f>Q59</f>
        <v>50</v>
      </c>
      <c r="R58" s="200">
        <f aca="true" t="shared" si="2" ref="R58:S60">R59</f>
        <v>50</v>
      </c>
      <c r="S58" s="200">
        <f t="shared" si="2"/>
        <v>50</v>
      </c>
    </row>
    <row r="59" spans="1:19" ht="36.75" customHeight="1">
      <c r="A59" s="95"/>
      <c r="B59" s="96"/>
      <c r="C59" s="112"/>
      <c r="D59" s="105"/>
      <c r="E59" s="102"/>
      <c r="F59" s="102"/>
      <c r="G59" s="87"/>
      <c r="H59" s="11" t="s">
        <v>595</v>
      </c>
      <c r="I59" s="10">
        <v>661</v>
      </c>
      <c r="J59" s="16">
        <v>1</v>
      </c>
      <c r="K59" s="16">
        <v>6</v>
      </c>
      <c r="L59" s="93" t="s">
        <v>452</v>
      </c>
      <c r="M59" s="94" t="s">
        <v>351</v>
      </c>
      <c r="N59" s="94" t="s">
        <v>350</v>
      </c>
      <c r="O59" s="94" t="s">
        <v>394</v>
      </c>
      <c r="P59" s="6"/>
      <c r="Q59" s="200">
        <f>Q60</f>
        <v>50</v>
      </c>
      <c r="R59" s="200">
        <f t="shared" si="2"/>
        <v>50</v>
      </c>
      <c r="S59" s="200">
        <f t="shared" si="2"/>
        <v>50</v>
      </c>
    </row>
    <row r="60" spans="1:19" ht="21.75" customHeight="1">
      <c r="A60" s="95"/>
      <c r="B60" s="96"/>
      <c r="C60" s="112"/>
      <c r="D60" s="105"/>
      <c r="E60" s="102"/>
      <c r="F60" s="102"/>
      <c r="G60" s="87"/>
      <c r="H60" s="11" t="s">
        <v>100</v>
      </c>
      <c r="I60" s="10">
        <v>661</v>
      </c>
      <c r="J60" s="16">
        <v>1</v>
      </c>
      <c r="K60" s="16">
        <v>6</v>
      </c>
      <c r="L60" s="93" t="s">
        <v>452</v>
      </c>
      <c r="M60" s="94" t="s">
        <v>351</v>
      </c>
      <c r="N60" s="94" t="s">
        <v>350</v>
      </c>
      <c r="O60" s="94" t="s">
        <v>400</v>
      </c>
      <c r="P60" s="6"/>
      <c r="Q60" s="200">
        <f>Q61</f>
        <v>50</v>
      </c>
      <c r="R60" s="200">
        <f t="shared" si="2"/>
        <v>50</v>
      </c>
      <c r="S60" s="200">
        <f t="shared" si="2"/>
        <v>50</v>
      </c>
    </row>
    <row r="61" spans="1:19" ht="28.5" customHeight="1">
      <c r="A61" s="95"/>
      <c r="B61" s="96"/>
      <c r="C61" s="112"/>
      <c r="D61" s="105"/>
      <c r="E61" s="102"/>
      <c r="F61" s="102"/>
      <c r="G61" s="87"/>
      <c r="H61" s="11" t="s">
        <v>459</v>
      </c>
      <c r="I61" s="10">
        <v>661</v>
      </c>
      <c r="J61" s="16">
        <v>1</v>
      </c>
      <c r="K61" s="16">
        <v>6</v>
      </c>
      <c r="L61" s="93" t="s">
        <v>452</v>
      </c>
      <c r="M61" s="94" t="s">
        <v>351</v>
      </c>
      <c r="N61" s="94" t="s">
        <v>350</v>
      </c>
      <c r="O61" s="94" t="s">
        <v>400</v>
      </c>
      <c r="P61" s="6">
        <v>240</v>
      </c>
      <c r="Q61" s="200">
        <v>50</v>
      </c>
      <c r="R61" s="200">
        <v>50</v>
      </c>
      <c r="S61" s="200">
        <v>50</v>
      </c>
    </row>
    <row r="62" spans="1:19" ht="38.25" customHeight="1">
      <c r="A62" s="95"/>
      <c r="B62" s="96"/>
      <c r="C62" s="112"/>
      <c r="D62" s="92"/>
      <c r="E62" s="92"/>
      <c r="F62" s="92"/>
      <c r="G62" s="87"/>
      <c r="H62" s="11" t="s">
        <v>455</v>
      </c>
      <c r="I62" s="10">
        <v>661</v>
      </c>
      <c r="J62" s="16">
        <v>1</v>
      </c>
      <c r="K62" s="16">
        <v>6</v>
      </c>
      <c r="L62" s="93" t="s">
        <v>452</v>
      </c>
      <c r="M62" s="94" t="s">
        <v>346</v>
      </c>
      <c r="N62" s="94" t="s">
        <v>359</v>
      </c>
      <c r="O62" s="94" t="s">
        <v>394</v>
      </c>
      <c r="P62" s="10"/>
      <c r="Q62" s="198">
        <f>Q63</f>
        <v>7289.9</v>
      </c>
      <c r="R62" s="198">
        <f>R63</f>
        <v>5813</v>
      </c>
      <c r="S62" s="198">
        <f>S63</f>
        <v>5813</v>
      </c>
    </row>
    <row r="63" spans="1:19" ht="62.25" customHeight="1">
      <c r="A63" s="95"/>
      <c r="B63" s="96"/>
      <c r="C63" s="112"/>
      <c r="D63" s="109"/>
      <c r="E63" s="112"/>
      <c r="F63" s="112"/>
      <c r="G63" s="87"/>
      <c r="H63" s="11" t="s">
        <v>594</v>
      </c>
      <c r="I63" s="10">
        <v>661</v>
      </c>
      <c r="J63" s="7">
        <v>1</v>
      </c>
      <c r="K63" s="16">
        <v>6</v>
      </c>
      <c r="L63" s="93" t="s">
        <v>452</v>
      </c>
      <c r="M63" s="94" t="s">
        <v>346</v>
      </c>
      <c r="N63" s="94" t="s">
        <v>350</v>
      </c>
      <c r="O63" s="94" t="s">
        <v>394</v>
      </c>
      <c r="P63" s="6"/>
      <c r="Q63" s="200">
        <f>Q64+Q70+Q73+Q68</f>
        <v>7289.9</v>
      </c>
      <c r="R63" s="200">
        <f>R64+R70+R73+R68</f>
        <v>5813</v>
      </c>
      <c r="S63" s="200">
        <f>S64+S70+S73+S68</f>
        <v>5813</v>
      </c>
    </row>
    <row r="64" spans="1:19" ht="24" customHeight="1">
      <c r="A64" s="97"/>
      <c r="B64" s="96"/>
      <c r="C64" s="101"/>
      <c r="D64" s="99"/>
      <c r="E64" s="102"/>
      <c r="F64" s="102"/>
      <c r="G64" s="103">
        <v>530</v>
      </c>
      <c r="H64" s="11" t="s">
        <v>100</v>
      </c>
      <c r="I64" s="10">
        <v>661</v>
      </c>
      <c r="J64" s="7">
        <v>1</v>
      </c>
      <c r="K64" s="16">
        <v>6</v>
      </c>
      <c r="L64" s="16">
        <v>33</v>
      </c>
      <c r="M64" s="94" t="s">
        <v>346</v>
      </c>
      <c r="N64" s="94" t="s">
        <v>350</v>
      </c>
      <c r="O64" s="94" t="s">
        <v>400</v>
      </c>
      <c r="P64" s="6" t="s">
        <v>322</v>
      </c>
      <c r="Q64" s="200">
        <f>SUM(Q65:Q67)</f>
        <v>5249</v>
      </c>
      <c r="R64" s="200">
        <f>SUM(R65:R67)</f>
        <v>5249</v>
      </c>
      <c r="S64" s="200">
        <f>SUM(S65:S67)</f>
        <v>5249</v>
      </c>
    </row>
    <row r="65" spans="1:19" ht="22.5" customHeight="1">
      <c r="A65" s="108"/>
      <c r="B65" s="109"/>
      <c r="C65" s="104"/>
      <c r="D65" s="105"/>
      <c r="E65" s="102"/>
      <c r="F65" s="102"/>
      <c r="G65" s="87"/>
      <c r="H65" s="11" t="s">
        <v>321</v>
      </c>
      <c r="I65" s="6">
        <v>661</v>
      </c>
      <c r="J65" s="7">
        <v>1</v>
      </c>
      <c r="K65" s="16">
        <v>6</v>
      </c>
      <c r="L65" s="16">
        <v>33</v>
      </c>
      <c r="M65" s="94" t="s">
        <v>346</v>
      </c>
      <c r="N65" s="94" t="s">
        <v>350</v>
      </c>
      <c r="O65" s="94" t="s">
        <v>400</v>
      </c>
      <c r="P65" s="6">
        <v>120</v>
      </c>
      <c r="Q65" s="200">
        <v>4318.5</v>
      </c>
      <c r="R65" s="200">
        <v>4318.5</v>
      </c>
      <c r="S65" s="200">
        <v>4318.5</v>
      </c>
    </row>
    <row r="66" spans="1:19" ht="21.75" customHeight="1">
      <c r="A66" s="108"/>
      <c r="B66" s="110"/>
      <c r="C66" s="104"/>
      <c r="D66" s="107"/>
      <c r="E66" s="102"/>
      <c r="F66" s="102"/>
      <c r="G66" s="87"/>
      <c r="H66" s="5" t="s">
        <v>459</v>
      </c>
      <c r="I66" s="6">
        <v>661</v>
      </c>
      <c r="J66" s="7">
        <v>1</v>
      </c>
      <c r="K66" s="16">
        <v>6</v>
      </c>
      <c r="L66" s="16">
        <v>33</v>
      </c>
      <c r="M66" s="94" t="s">
        <v>346</v>
      </c>
      <c r="N66" s="94" t="s">
        <v>350</v>
      </c>
      <c r="O66" s="94" t="s">
        <v>400</v>
      </c>
      <c r="P66" s="6">
        <v>240</v>
      </c>
      <c r="Q66" s="198">
        <v>905.5</v>
      </c>
      <c r="R66" s="198">
        <v>905.5</v>
      </c>
      <c r="S66" s="198">
        <v>905.5</v>
      </c>
    </row>
    <row r="67" spans="1:19" ht="21.75" customHeight="1">
      <c r="A67" s="95"/>
      <c r="B67" s="96"/>
      <c r="C67" s="92"/>
      <c r="D67" s="92"/>
      <c r="E67" s="92"/>
      <c r="F67" s="92"/>
      <c r="G67" s="87"/>
      <c r="H67" s="11" t="s">
        <v>460</v>
      </c>
      <c r="I67" s="10">
        <v>661</v>
      </c>
      <c r="J67" s="7">
        <v>1</v>
      </c>
      <c r="K67" s="16">
        <v>6</v>
      </c>
      <c r="L67" s="93" t="s">
        <v>452</v>
      </c>
      <c r="M67" s="94" t="s">
        <v>346</v>
      </c>
      <c r="N67" s="94" t="s">
        <v>350</v>
      </c>
      <c r="O67" s="94" t="s">
        <v>400</v>
      </c>
      <c r="P67" s="10">
        <v>850</v>
      </c>
      <c r="Q67" s="198">
        <v>25</v>
      </c>
      <c r="R67" s="198">
        <v>25</v>
      </c>
      <c r="S67" s="198">
        <v>25</v>
      </c>
    </row>
    <row r="68" spans="1:19" ht="31.5" customHeight="1">
      <c r="A68" s="95"/>
      <c r="B68" s="96"/>
      <c r="C68" s="92"/>
      <c r="D68" s="92"/>
      <c r="E68" s="92"/>
      <c r="F68" s="92"/>
      <c r="G68" s="87"/>
      <c r="H68" s="11" t="s">
        <v>610</v>
      </c>
      <c r="I68" s="10">
        <v>661</v>
      </c>
      <c r="J68" s="7">
        <v>1</v>
      </c>
      <c r="K68" s="16">
        <v>6</v>
      </c>
      <c r="L68" s="93" t="s">
        <v>452</v>
      </c>
      <c r="M68" s="94" t="s">
        <v>346</v>
      </c>
      <c r="N68" s="94" t="s">
        <v>350</v>
      </c>
      <c r="O68" s="94" t="s">
        <v>609</v>
      </c>
      <c r="P68" s="10"/>
      <c r="Q68" s="198">
        <f>Q69</f>
        <v>564</v>
      </c>
      <c r="R68" s="198">
        <f>R69</f>
        <v>564</v>
      </c>
      <c r="S68" s="198">
        <f>S69</f>
        <v>564</v>
      </c>
    </row>
    <row r="69" spans="1:19" ht="21.75" customHeight="1">
      <c r="A69" s="95"/>
      <c r="B69" s="96"/>
      <c r="C69" s="92"/>
      <c r="D69" s="92"/>
      <c r="E69" s="92"/>
      <c r="F69" s="92"/>
      <c r="G69" s="87"/>
      <c r="H69" s="11" t="s">
        <v>321</v>
      </c>
      <c r="I69" s="10">
        <v>661</v>
      </c>
      <c r="J69" s="7">
        <v>1</v>
      </c>
      <c r="K69" s="16">
        <v>6</v>
      </c>
      <c r="L69" s="93" t="s">
        <v>452</v>
      </c>
      <c r="M69" s="94" t="s">
        <v>346</v>
      </c>
      <c r="N69" s="94" t="s">
        <v>350</v>
      </c>
      <c r="O69" s="94" t="s">
        <v>609</v>
      </c>
      <c r="P69" s="10">
        <v>120</v>
      </c>
      <c r="Q69" s="198">
        <v>564</v>
      </c>
      <c r="R69" s="198">
        <v>564</v>
      </c>
      <c r="S69" s="198">
        <v>564</v>
      </c>
    </row>
    <row r="70" spans="1:19" ht="24" customHeight="1">
      <c r="A70" s="95"/>
      <c r="B70" s="96"/>
      <c r="C70" s="92"/>
      <c r="D70" s="92"/>
      <c r="E70" s="92"/>
      <c r="F70" s="92"/>
      <c r="G70" s="87"/>
      <c r="H70" s="11" t="s">
        <v>9</v>
      </c>
      <c r="I70" s="10">
        <v>661</v>
      </c>
      <c r="J70" s="7">
        <v>1</v>
      </c>
      <c r="K70" s="16">
        <v>6</v>
      </c>
      <c r="L70" s="93" t="s">
        <v>452</v>
      </c>
      <c r="M70" s="94" t="s">
        <v>346</v>
      </c>
      <c r="N70" s="94" t="s">
        <v>350</v>
      </c>
      <c r="O70" s="94" t="s">
        <v>7</v>
      </c>
      <c r="P70" s="10"/>
      <c r="Q70" s="205">
        <f>SUM(Q71:Q72)</f>
        <v>372.9</v>
      </c>
      <c r="R70" s="205">
        <f>SUM(R71:R72)</f>
        <v>0</v>
      </c>
      <c r="S70" s="205">
        <f>SUM(S71:S72)</f>
        <v>0</v>
      </c>
    </row>
    <row r="71" spans="1:19" ht="24" customHeight="1">
      <c r="A71" s="95"/>
      <c r="B71" s="96"/>
      <c r="C71" s="92"/>
      <c r="D71" s="92"/>
      <c r="E71" s="92"/>
      <c r="F71" s="92"/>
      <c r="G71" s="87"/>
      <c r="H71" s="11" t="s">
        <v>321</v>
      </c>
      <c r="I71" s="10">
        <v>661</v>
      </c>
      <c r="J71" s="7">
        <v>1</v>
      </c>
      <c r="K71" s="16">
        <v>6</v>
      </c>
      <c r="L71" s="93" t="s">
        <v>452</v>
      </c>
      <c r="M71" s="94" t="s">
        <v>346</v>
      </c>
      <c r="N71" s="94" t="s">
        <v>350</v>
      </c>
      <c r="O71" s="94" t="s">
        <v>7</v>
      </c>
      <c r="P71" s="10">
        <v>120</v>
      </c>
      <c r="Q71" s="205">
        <v>371.9</v>
      </c>
      <c r="R71" s="205">
        <v>0</v>
      </c>
      <c r="S71" s="205">
        <v>0</v>
      </c>
    </row>
    <row r="72" spans="1:19" ht="29.25" customHeight="1">
      <c r="A72" s="95"/>
      <c r="B72" s="96"/>
      <c r="C72" s="92"/>
      <c r="D72" s="92"/>
      <c r="E72" s="92"/>
      <c r="F72" s="92"/>
      <c r="G72" s="87"/>
      <c r="H72" s="11" t="s">
        <v>459</v>
      </c>
      <c r="I72" s="10">
        <v>661</v>
      </c>
      <c r="J72" s="7">
        <v>1</v>
      </c>
      <c r="K72" s="16">
        <v>6</v>
      </c>
      <c r="L72" s="93" t="s">
        <v>452</v>
      </c>
      <c r="M72" s="94" t="s">
        <v>346</v>
      </c>
      <c r="N72" s="94" t="s">
        <v>350</v>
      </c>
      <c r="O72" s="94" t="s">
        <v>7</v>
      </c>
      <c r="P72" s="10">
        <v>240</v>
      </c>
      <c r="Q72" s="198">
        <v>1</v>
      </c>
      <c r="R72" s="198">
        <v>0</v>
      </c>
      <c r="S72" s="198">
        <v>0</v>
      </c>
    </row>
    <row r="73" spans="1:19" ht="31.5" customHeight="1">
      <c r="A73" s="95"/>
      <c r="B73" s="96"/>
      <c r="C73" s="92"/>
      <c r="D73" s="92"/>
      <c r="E73" s="92"/>
      <c r="F73" s="92"/>
      <c r="G73" s="87"/>
      <c r="H73" s="11" t="s">
        <v>10</v>
      </c>
      <c r="I73" s="10">
        <v>661</v>
      </c>
      <c r="J73" s="16">
        <v>1</v>
      </c>
      <c r="K73" s="16">
        <v>6</v>
      </c>
      <c r="L73" s="93" t="s">
        <v>452</v>
      </c>
      <c r="M73" s="94" t="s">
        <v>346</v>
      </c>
      <c r="N73" s="94" t="s">
        <v>350</v>
      </c>
      <c r="O73" s="94" t="s">
        <v>8</v>
      </c>
      <c r="P73" s="10"/>
      <c r="Q73" s="205">
        <f>SUM(Q74:Q75)</f>
        <v>1104</v>
      </c>
      <c r="R73" s="205">
        <f>SUM(R74:R75)</f>
        <v>0</v>
      </c>
      <c r="S73" s="205">
        <f>SUM(S74:S75)</f>
        <v>0</v>
      </c>
    </row>
    <row r="74" spans="1:19" ht="22.5" customHeight="1">
      <c r="A74" s="95"/>
      <c r="B74" s="96"/>
      <c r="C74" s="92"/>
      <c r="D74" s="92"/>
      <c r="E74" s="92"/>
      <c r="F74" s="92"/>
      <c r="G74" s="87"/>
      <c r="H74" s="11" t="s">
        <v>321</v>
      </c>
      <c r="I74" s="10">
        <v>661</v>
      </c>
      <c r="J74" s="16">
        <v>1</v>
      </c>
      <c r="K74" s="16">
        <v>6</v>
      </c>
      <c r="L74" s="93" t="s">
        <v>452</v>
      </c>
      <c r="M74" s="94" t="s">
        <v>346</v>
      </c>
      <c r="N74" s="94" t="s">
        <v>350</v>
      </c>
      <c r="O74" s="94" t="s">
        <v>8</v>
      </c>
      <c r="P74" s="10">
        <v>120</v>
      </c>
      <c r="Q74" s="205">
        <v>1042</v>
      </c>
      <c r="R74" s="205">
        <v>0</v>
      </c>
      <c r="S74" s="205">
        <v>0</v>
      </c>
    </row>
    <row r="75" spans="1:19" ht="24" customHeight="1">
      <c r="A75" s="95"/>
      <c r="B75" s="96"/>
      <c r="C75" s="104"/>
      <c r="D75" s="109"/>
      <c r="E75" s="112"/>
      <c r="F75" s="112"/>
      <c r="G75" s="87"/>
      <c r="H75" s="11" t="s">
        <v>459</v>
      </c>
      <c r="I75" s="6">
        <v>661</v>
      </c>
      <c r="J75" s="16">
        <v>1</v>
      </c>
      <c r="K75" s="16">
        <v>6</v>
      </c>
      <c r="L75" s="93" t="s">
        <v>452</v>
      </c>
      <c r="M75" s="94" t="s">
        <v>346</v>
      </c>
      <c r="N75" s="94" t="s">
        <v>350</v>
      </c>
      <c r="O75" s="94" t="s">
        <v>8</v>
      </c>
      <c r="P75" s="10">
        <v>240</v>
      </c>
      <c r="Q75" s="198">
        <v>62</v>
      </c>
      <c r="R75" s="198">
        <v>0</v>
      </c>
      <c r="S75" s="198">
        <v>0</v>
      </c>
    </row>
    <row r="76" spans="1:19" s="174" customFormat="1" ht="18.75" customHeight="1">
      <c r="A76" s="356">
        <v>1200</v>
      </c>
      <c r="B76" s="356"/>
      <c r="C76" s="357"/>
      <c r="D76" s="357"/>
      <c r="E76" s="357"/>
      <c r="F76" s="357"/>
      <c r="G76" s="132">
        <v>622</v>
      </c>
      <c r="H76" s="133" t="s">
        <v>120</v>
      </c>
      <c r="I76" s="134">
        <v>27</v>
      </c>
      <c r="J76" s="135">
        <v>1</v>
      </c>
      <c r="K76" s="135">
        <v>11</v>
      </c>
      <c r="L76" s="136" t="s">
        <v>322</v>
      </c>
      <c r="M76" s="137" t="s">
        <v>322</v>
      </c>
      <c r="N76" s="137"/>
      <c r="O76" s="137" t="s">
        <v>322</v>
      </c>
      <c r="P76" s="134" t="s">
        <v>322</v>
      </c>
      <c r="Q76" s="197">
        <f aca="true" t="shared" si="3" ref="Q76:S78">Q77</f>
        <v>500</v>
      </c>
      <c r="R76" s="197">
        <f t="shared" si="3"/>
        <v>500</v>
      </c>
      <c r="S76" s="197">
        <f t="shared" si="3"/>
        <v>500</v>
      </c>
    </row>
    <row r="77" spans="1:19" ht="23.25" customHeight="1">
      <c r="A77" s="97"/>
      <c r="B77" s="96"/>
      <c r="C77" s="375">
        <v>1204</v>
      </c>
      <c r="D77" s="376"/>
      <c r="E77" s="376"/>
      <c r="F77" s="376"/>
      <c r="G77" s="87">
        <v>622</v>
      </c>
      <c r="H77" s="11" t="s">
        <v>120</v>
      </c>
      <c r="I77" s="10">
        <v>27</v>
      </c>
      <c r="J77" s="16">
        <v>1</v>
      </c>
      <c r="K77" s="16">
        <v>11</v>
      </c>
      <c r="L77" s="93">
        <v>70</v>
      </c>
      <c r="M77" s="94">
        <v>0</v>
      </c>
      <c r="N77" s="94" t="s">
        <v>359</v>
      </c>
      <c r="O77" s="94" t="s">
        <v>394</v>
      </c>
      <c r="P77" s="10" t="s">
        <v>322</v>
      </c>
      <c r="Q77" s="198">
        <f t="shared" si="3"/>
        <v>500</v>
      </c>
      <c r="R77" s="198">
        <f t="shared" si="3"/>
        <v>500</v>
      </c>
      <c r="S77" s="198">
        <f t="shared" si="3"/>
        <v>500</v>
      </c>
    </row>
    <row r="78" spans="1:19" ht="21" customHeight="1">
      <c r="A78" s="97"/>
      <c r="B78" s="96"/>
      <c r="C78" s="95"/>
      <c r="D78" s="358">
        <v>4440000</v>
      </c>
      <c r="E78" s="358"/>
      <c r="F78" s="358"/>
      <c r="G78" s="87">
        <v>621</v>
      </c>
      <c r="H78" s="11" t="s">
        <v>111</v>
      </c>
      <c r="I78" s="10">
        <v>27</v>
      </c>
      <c r="J78" s="16">
        <v>1</v>
      </c>
      <c r="K78" s="16">
        <v>11</v>
      </c>
      <c r="L78" s="93" t="s">
        <v>101</v>
      </c>
      <c r="M78" s="94" t="s">
        <v>361</v>
      </c>
      <c r="N78" s="94" t="s">
        <v>359</v>
      </c>
      <c r="O78" s="94" t="s">
        <v>394</v>
      </c>
      <c r="P78" s="10" t="s">
        <v>322</v>
      </c>
      <c r="Q78" s="198">
        <f t="shared" si="3"/>
        <v>500</v>
      </c>
      <c r="R78" s="198">
        <f t="shared" si="3"/>
        <v>500</v>
      </c>
      <c r="S78" s="198">
        <f t="shared" si="3"/>
        <v>500</v>
      </c>
    </row>
    <row r="79" spans="1:19" ht="23.25" customHeight="1">
      <c r="A79" s="97"/>
      <c r="B79" s="96"/>
      <c r="C79" s="101"/>
      <c r="D79" s="107"/>
      <c r="E79" s="102"/>
      <c r="F79" s="102"/>
      <c r="G79" s="103">
        <v>621</v>
      </c>
      <c r="H79" s="5" t="s">
        <v>339</v>
      </c>
      <c r="I79" s="8">
        <v>27</v>
      </c>
      <c r="J79" s="21">
        <v>1</v>
      </c>
      <c r="K79" s="16">
        <v>11</v>
      </c>
      <c r="L79" s="93" t="s">
        <v>101</v>
      </c>
      <c r="M79" s="94" t="s">
        <v>361</v>
      </c>
      <c r="N79" s="94" t="s">
        <v>359</v>
      </c>
      <c r="O79" s="94" t="s">
        <v>394</v>
      </c>
      <c r="P79" s="6">
        <v>870</v>
      </c>
      <c r="Q79" s="200">
        <v>500</v>
      </c>
      <c r="R79" s="200">
        <v>500</v>
      </c>
      <c r="S79" s="200">
        <v>500</v>
      </c>
    </row>
    <row r="80" spans="1:19" s="174" customFormat="1" ht="23.25" customHeight="1">
      <c r="A80" s="138"/>
      <c r="B80" s="139"/>
      <c r="C80" s="138"/>
      <c r="D80" s="140"/>
      <c r="E80" s="141"/>
      <c r="F80" s="141"/>
      <c r="G80" s="132"/>
      <c r="H80" s="133" t="s">
        <v>323</v>
      </c>
      <c r="I80" s="142">
        <v>27</v>
      </c>
      <c r="J80" s="144">
        <v>1</v>
      </c>
      <c r="K80" s="135">
        <v>13</v>
      </c>
      <c r="L80" s="136"/>
      <c r="M80" s="137"/>
      <c r="N80" s="137"/>
      <c r="O80" s="137"/>
      <c r="P80" s="142"/>
      <c r="Q80" s="201">
        <f>Q81+Q88+Q100+Q108+Q136+Q166</f>
        <v>56869.8</v>
      </c>
      <c r="R80" s="201">
        <f>R81+R88+R100+R108+R136+R166</f>
        <v>60803.50000000001</v>
      </c>
      <c r="S80" s="201">
        <f>S81+S88+S100+S108+S136+S166</f>
        <v>54864.7</v>
      </c>
    </row>
    <row r="81" spans="1:19" ht="33.75" customHeight="1">
      <c r="A81" s="97"/>
      <c r="B81" s="96"/>
      <c r="C81" s="101"/>
      <c r="D81" s="99"/>
      <c r="E81" s="111"/>
      <c r="F81" s="111"/>
      <c r="G81" s="103"/>
      <c r="H81" s="3" t="s">
        <v>634</v>
      </c>
      <c r="I81" s="6">
        <v>28</v>
      </c>
      <c r="J81" s="7">
        <v>1</v>
      </c>
      <c r="K81" s="16">
        <v>13</v>
      </c>
      <c r="L81" s="93" t="s">
        <v>633</v>
      </c>
      <c r="M81" s="94" t="s">
        <v>349</v>
      </c>
      <c r="N81" s="94" t="s">
        <v>359</v>
      </c>
      <c r="O81" s="94" t="s">
        <v>394</v>
      </c>
      <c r="P81" s="6"/>
      <c r="Q81" s="200">
        <f>Q82+Q85</f>
        <v>248</v>
      </c>
      <c r="R81" s="200">
        <f>R82+R85</f>
        <v>248</v>
      </c>
      <c r="S81" s="200">
        <f>S82+S85</f>
        <v>248</v>
      </c>
    </row>
    <row r="82" spans="1:19" ht="19.5" customHeight="1">
      <c r="A82" s="97"/>
      <c r="B82" s="96"/>
      <c r="C82" s="101"/>
      <c r="D82" s="99"/>
      <c r="E82" s="111"/>
      <c r="F82" s="111"/>
      <c r="G82" s="103"/>
      <c r="H82" s="3" t="s">
        <v>590</v>
      </c>
      <c r="I82" s="8">
        <v>28</v>
      </c>
      <c r="J82" s="7">
        <v>1</v>
      </c>
      <c r="K82" s="16">
        <v>13</v>
      </c>
      <c r="L82" s="93" t="s">
        <v>633</v>
      </c>
      <c r="M82" s="94" t="s">
        <v>349</v>
      </c>
      <c r="N82" s="94" t="s">
        <v>350</v>
      </c>
      <c r="O82" s="94" t="s">
        <v>394</v>
      </c>
      <c r="P82" s="6"/>
      <c r="Q82" s="200">
        <f aca="true" t="shared" si="4" ref="Q82:S83">Q83</f>
        <v>180</v>
      </c>
      <c r="R82" s="200">
        <f t="shared" si="4"/>
        <v>180</v>
      </c>
      <c r="S82" s="200">
        <f t="shared" si="4"/>
        <v>180</v>
      </c>
    </row>
    <row r="83" spans="1:19" ht="36.75" customHeight="1">
      <c r="A83" s="97"/>
      <c r="B83" s="96"/>
      <c r="C83" s="101"/>
      <c r="D83" s="99"/>
      <c r="E83" s="111"/>
      <c r="F83" s="111"/>
      <c r="G83" s="103">
        <v>240</v>
      </c>
      <c r="H83" s="18" t="s">
        <v>11</v>
      </c>
      <c r="I83" s="8">
        <v>28</v>
      </c>
      <c r="J83" s="7">
        <v>1</v>
      </c>
      <c r="K83" s="16">
        <v>13</v>
      </c>
      <c r="L83" s="93" t="s">
        <v>633</v>
      </c>
      <c r="M83" s="94" t="s">
        <v>349</v>
      </c>
      <c r="N83" s="94" t="s">
        <v>350</v>
      </c>
      <c r="O83" s="94" t="s">
        <v>12</v>
      </c>
      <c r="P83" s="6"/>
      <c r="Q83" s="200">
        <f t="shared" si="4"/>
        <v>180</v>
      </c>
      <c r="R83" s="200">
        <f t="shared" si="4"/>
        <v>180</v>
      </c>
      <c r="S83" s="200">
        <f t="shared" si="4"/>
        <v>180</v>
      </c>
    </row>
    <row r="84" spans="1:19" ht="24.75" customHeight="1">
      <c r="A84" s="108"/>
      <c r="B84" s="109"/>
      <c r="C84" s="104"/>
      <c r="D84" s="105"/>
      <c r="E84" s="102"/>
      <c r="F84" s="102"/>
      <c r="G84" s="103"/>
      <c r="H84" s="5" t="s">
        <v>388</v>
      </c>
      <c r="I84" s="6">
        <v>28</v>
      </c>
      <c r="J84" s="7">
        <v>1</v>
      </c>
      <c r="K84" s="16">
        <v>13</v>
      </c>
      <c r="L84" s="93" t="s">
        <v>633</v>
      </c>
      <c r="M84" s="94" t="s">
        <v>349</v>
      </c>
      <c r="N84" s="94" t="s">
        <v>350</v>
      </c>
      <c r="O84" s="94" t="s">
        <v>12</v>
      </c>
      <c r="P84" s="6">
        <v>340</v>
      </c>
      <c r="Q84" s="198">
        <v>180</v>
      </c>
      <c r="R84" s="200">
        <v>180</v>
      </c>
      <c r="S84" s="200">
        <v>180</v>
      </c>
    </row>
    <row r="85" spans="1:19" ht="24.75" customHeight="1">
      <c r="A85" s="108"/>
      <c r="B85" s="109"/>
      <c r="C85" s="104"/>
      <c r="D85" s="105"/>
      <c r="E85" s="102"/>
      <c r="F85" s="102"/>
      <c r="G85" s="103"/>
      <c r="H85" s="5" t="s">
        <v>591</v>
      </c>
      <c r="I85" s="6">
        <v>28</v>
      </c>
      <c r="J85" s="7">
        <v>1</v>
      </c>
      <c r="K85" s="16">
        <v>13</v>
      </c>
      <c r="L85" s="93" t="s">
        <v>633</v>
      </c>
      <c r="M85" s="94" t="s">
        <v>349</v>
      </c>
      <c r="N85" s="94" t="s">
        <v>367</v>
      </c>
      <c r="O85" s="94" t="s">
        <v>394</v>
      </c>
      <c r="P85" s="6"/>
      <c r="Q85" s="198">
        <f aca="true" t="shared" si="5" ref="Q85:S86">Q86</f>
        <v>68</v>
      </c>
      <c r="R85" s="198">
        <f t="shared" si="5"/>
        <v>68</v>
      </c>
      <c r="S85" s="198">
        <f t="shared" si="5"/>
        <v>68</v>
      </c>
    </row>
    <row r="86" spans="1:19" ht="36.75" customHeight="1">
      <c r="A86" s="108"/>
      <c r="B86" s="109"/>
      <c r="C86" s="104"/>
      <c r="D86" s="105"/>
      <c r="E86" s="102"/>
      <c r="F86" s="102"/>
      <c r="G86" s="103"/>
      <c r="H86" s="5" t="s">
        <v>11</v>
      </c>
      <c r="I86" s="6">
        <v>28</v>
      </c>
      <c r="J86" s="7">
        <v>1</v>
      </c>
      <c r="K86" s="16">
        <v>13</v>
      </c>
      <c r="L86" s="93" t="s">
        <v>633</v>
      </c>
      <c r="M86" s="94" t="s">
        <v>349</v>
      </c>
      <c r="N86" s="94" t="s">
        <v>367</v>
      </c>
      <c r="O86" s="94" t="s">
        <v>12</v>
      </c>
      <c r="P86" s="6"/>
      <c r="Q86" s="198">
        <f t="shared" si="5"/>
        <v>68</v>
      </c>
      <c r="R86" s="198">
        <f t="shared" si="5"/>
        <v>68</v>
      </c>
      <c r="S86" s="198">
        <f t="shared" si="5"/>
        <v>68</v>
      </c>
    </row>
    <row r="87" spans="1:19" ht="24.75" customHeight="1">
      <c r="A87" s="108"/>
      <c r="B87" s="109"/>
      <c r="C87" s="104"/>
      <c r="D87" s="105"/>
      <c r="E87" s="102"/>
      <c r="F87" s="102"/>
      <c r="G87" s="103"/>
      <c r="H87" s="5" t="s">
        <v>459</v>
      </c>
      <c r="I87" s="6">
        <v>28</v>
      </c>
      <c r="J87" s="7">
        <v>1</v>
      </c>
      <c r="K87" s="16">
        <v>13</v>
      </c>
      <c r="L87" s="93" t="s">
        <v>633</v>
      </c>
      <c r="M87" s="94" t="s">
        <v>349</v>
      </c>
      <c r="N87" s="94" t="s">
        <v>367</v>
      </c>
      <c r="O87" s="94" t="s">
        <v>12</v>
      </c>
      <c r="P87" s="6">
        <v>240</v>
      </c>
      <c r="Q87" s="198">
        <v>68</v>
      </c>
      <c r="R87" s="198">
        <v>68</v>
      </c>
      <c r="S87" s="198">
        <v>68</v>
      </c>
    </row>
    <row r="88" spans="1:19" ht="36.75" customHeight="1">
      <c r="A88" s="95"/>
      <c r="B88" s="96"/>
      <c r="C88" s="101"/>
      <c r="D88" s="99"/>
      <c r="E88" s="102"/>
      <c r="F88" s="102"/>
      <c r="G88" s="87"/>
      <c r="H88" s="11" t="s">
        <v>451</v>
      </c>
      <c r="I88" s="10">
        <v>661</v>
      </c>
      <c r="J88" s="16">
        <v>1</v>
      </c>
      <c r="K88" s="16">
        <v>13</v>
      </c>
      <c r="L88" s="93" t="s">
        <v>452</v>
      </c>
      <c r="M88" s="94" t="s">
        <v>349</v>
      </c>
      <c r="N88" s="94" t="s">
        <v>359</v>
      </c>
      <c r="O88" s="94" t="s">
        <v>394</v>
      </c>
      <c r="P88" s="6"/>
      <c r="Q88" s="200">
        <f aca="true" t="shared" si="6" ref="Q88:S89">Q89</f>
        <v>17142.199999999997</v>
      </c>
      <c r="R88" s="200">
        <f t="shared" si="6"/>
        <v>14666.5</v>
      </c>
      <c r="S88" s="200">
        <f t="shared" si="6"/>
        <v>14666.5</v>
      </c>
    </row>
    <row r="89" spans="1:19" ht="38.25" customHeight="1">
      <c r="A89" s="95"/>
      <c r="B89" s="96"/>
      <c r="C89" s="112"/>
      <c r="D89" s="92"/>
      <c r="E89" s="92"/>
      <c r="F89" s="92"/>
      <c r="G89" s="87"/>
      <c r="H89" s="11" t="s">
        <v>455</v>
      </c>
      <c r="I89" s="10">
        <v>661</v>
      </c>
      <c r="J89" s="16">
        <v>1</v>
      </c>
      <c r="K89" s="16">
        <v>13</v>
      </c>
      <c r="L89" s="93" t="s">
        <v>452</v>
      </c>
      <c r="M89" s="94" t="s">
        <v>346</v>
      </c>
      <c r="N89" s="94" t="s">
        <v>359</v>
      </c>
      <c r="O89" s="94" t="s">
        <v>394</v>
      </c>
      <c r="P89" s="10"/>
      <c r="Q89" s="198">
        <f t="shared" si="6"/>
        <v>17142.199999999997</v>
      </c>
      <c r="R89" s="198">
        <f t="shared" si="6"/>
        <v>14666.5</v>
      </c>
      <c r="S89" s="198">
        <f t="shared" si="6"/>
        <v>14666.5</v>
      </c>
    </row>
    <row r="90" spans="1:19" ht="36" customHeight="1">
      <c r="A90" s="95"/>
      <c r="B90" s="96"/>
      <c r="C90" s="104"/>
      <c r="D90" s="109"/>
      <c r="E90" s="112"/>
      <c r="F90" s="112"/>
      <c r="G90" s="87"/>
      <c r="H90" s="11" t="s">
        <v>456</v>
      </c>
      <c r="I90" s="10">
        <v>661</v>
      </c>
      <c r="J90" s="16">
        <v>1</v>
      </c>
      <c r="K90" s="16">
        <v>13</v>
      </c>
      <c r="L90" s="93" t="s">
        <v>452</v>
      </c>
      <c r="M90" s="94" t="s">
        <v>346</v>
      </c>
      <c r="N90" s="94" t="s">
        <v>367</v>
      </c>
      <c r="O90" s="94" t="s">
        <v>394</v>
      </c>
      <c r="P90" s="10"/>
      <c r="Q90" s="198">
        <f>Q91+Q97+Q95</f>
        <v>17142.199999999997</v>
      </c>
      <c r="R90" s="198">
        <f>R91+R97+R95</f>
        <v>14666.5</v>
      </c>
      <c r="S90" s="198">
        <f>S91+S97+S95</f>
        <v>14666.5</v>
      </c>
    </row>
    <row r="91" spans="1:19" ht="33.75" customHeight="1">
      <c r="A91" s="95"/>
      <c r="B91" s="96"/>
      <c r="C91" s="104"/>
      <c r="D91" s="109"/>
      <c r="E91" s="112"/>
      <c r="F91" s="112"/>
      <c r="G91" s="87"/>
      <c r="H91" s="11" t="s">
        <v>102</v>
      </c>
      <c r="I91" s="10">
        <v>661</v>
      </c>
      <c r="J91" s="16">
        <v>1</v>
      </c>
      <c r="K91" s="16">
        <v>13</v>
      </c>
      <c r="L91" s="93" t="s">
        <v>452</v>
      </c>
      <c r="M91" s="94" t="s">
        <v>346</v>
      </c>
      <c r="N91" s="94" t="s">
        <v>367</v>
      </c>
      <c r="O91" s="94" t="s">
        <v>103</v>
      </c>
      <c r="P91" s="10"/>
      <c r="Q91" s="205">
        <f>SUM(Q92:Q94)</f>
        <v>12431.199999999999</v>
      </c>
      <c r="R91" s="205">
        <f>SUM(R92:R94)</f>
        <v>12431.199999999999</v>
      </c>
      <c r="S91" s="205">
        <f>SUM(S92:S94)</f>
        <v>12431.199999999999</v>
      </c>
    </row>
    <row r="92" spans="1:19" ht="30" customHeight="1">
      <c r="A92" s="95"/>
      <c r="B92" s="96"/>
      <c r="C92" s="104"/>
      <c r="D92" s="109"/>
      <c r="E92" s="112"/>
      <c r="F92" s="112"/>
      <c r="G92" s="87"/>
      <c r="H92" s="11" t="s">
        <v>524</v>
      </c>
      <c r="I92" s="10">
        <v>661</v>
      </c>
      <c r="J92" s="16">
        <v>1</v>
      </c>
      <c r="K92" s="16">
        <v>13</v>
      </c>
      <c r="L92" s="93" t="s">
        <v>452</v>
      </c>
      <c r="M92" s="94" t="s">
        <v>346</v>
      </c>
      <c r="N92" s="94" t="s">
        <v>367</v>
      </c>
      <c r="O92" s="94" t="s">
        <v>103</v>
      </c>
      <c r="P92" s="10">
        <v>110</v>
      </c>
      <c r="Q92" s="198">
        <v>10890.4</v>
      </c>
      <c r="R92" s="215">
        <v>10890.4</v>
      </c>
      <c r="S92" s="215">
        <v>10890.4</v>
      </c>
    </row>
    <row r="93" spans="1:19" ht="30" customHeight="1">
      <c r="A93" s="95"/>
      <c r="B93" s="96"/>
      <c r="C93" s="104"/>
      <c r="D93" s="109"/>
      <c r="E93" s="112"/>
      <c r="F93" s="112"/>
      <c r="G93" s="87"/>
      <c r="H93" s="11" t="s">
        <v>459</v>
      </c>
      <c r="I93" s="10">
        <v>661</v>
      </c>
      <c r="J93" s="16">
        <v>1</v>
      </c>
      <c r="K93" s="16">
        <v>13</v>
      </c>
      <c r="L93" s="93" t="s">
        <v>452</v>
      </c>
      <c r="M93" s="94" t="s">
        <v>346</v>
      </c>
      <c r="N93" s="94" t="s">
        <v>367</v>
      </c>
      <c r="O93" s="94" t="s">
        <v>103</v>
      </c>
      <c r="P93" s="10">
        <v>240</v>
      </c>
      <c r="Q93" s="198">
        <v>1540.4</v>
      </c>
      <c r="R93" s="215">
        <v>1540.4</v>
      </c>
      <c r="S93" s="215">
        <v>1540.4</v>
      </c>
    </row>
    <row r="94" spans="1:19" ht="30" customHeight="1">
      <c r="A94" s="95"/>
      <c r="B94" s="96"/>
      <c r="C94" s="104"/>
      <c r="D94" s="109"/>
      <c r="E94" s="112"/>
      <c r="F94" s="112"/>
      <c r="G94" s="87"/>
      <c r="H94" s="11" t="s">
        <v>460</v>
      </c>
      <c r="I94" s="10">
        <v>661</v>
      </c>
      <c r="J94" s="16">
        <v>1</v>
      </c>
      <c r="K94" s="16">
        <v>13</v>
      </c>
      <c r="L94" s="93" t="s">
        <v>452</v>
      </c>
      <c r="M94" s="94" t="s">
        <v>346</v>
      </c>
      <c r="N94" s="94" t="s">
        <v>367</v>
      </c>
      <c r="O94" s="94" t="s">
        <v>103</v>
      </c>
      <c r="P94" s="10">
        <v>850</v>
      </c>
      <c r="Q94" s="198">
        <v>0.4</v>
      </c>
      <c r="R94" s="215">
        <v>0.4</v>
      </c>
      <c r="S94" s="215">
        <v>0.4</v>
      </c>
    </row>
    <row r="95" spans="1:19" ht="30" customHeight="1">
      <c r="A95" s="95"/>
      <c r="B95" s="96"/>
      <c r="C95" s="104"/>
      <c r="D95" s="109"/>
      <c r="E95" s="112"/>
      <c r="F95" s="112"/>
      <c r="G95" s="87"/>
      <c r="H95" s="11" t="s">
        <v>610</v>
      </c>
      <c r="I95" s="10">
        <v>661</v>
      </c>
      <c r="J95" s="16">
        <v>1</v>
      </c>
      <c r="K95" s="16">
        <v>13</v>
      </c>
      <c r="L95" s="93" t="s">
        <v>452</v>
      </c>
      <c r="M95" s="94" t="s">
        <v>346</v>
      </c>
      <c r="N95" s="94" t="s">
        <v>367</v>
      </c>
      <c r="O95" s="94" t="s">
        <v>609</v>
      </c>
      <c r="P95" s="10"/>
      <c r="Q95" s="198">
        <f>Q96</f>
        <v>2235.3</v>
      </c>
      <c r="R95" s="198">
        <f>R96</f>
        <v>2235.3</v>
      </c>
      <c r="S95" s="198">
        <f>S96</f>
        <v>2235.3</v>
      </c>
    </row>
    <row r="96" spans="1:19" ht="30" customHeight="1">
      <c r="A96" s="95"/>
      <c r="B96" s="96"/>
      <c r="C96" s="104"/>
      <c r="D96" s="109"/>
      <c r="E96" s="112"/>
      <c r="F96" s="112"/>
      <c r="G96" s="87"/>
      <c r="H96" s="11" t="s">
        <v>524</v>
      </c>
      <c r="I96" s="10">
        <v>661</v>
      </c>
      <c r="J96" s="16">
        <v>1</v>
      </c>
      <c r="K96" s="16">
        <v>13</v>
      </c>
      <c r="L96" s="93" t="s">
        <v>452</v>
      </c>
      <c r="M96" s="94" t="s">
        <v>346</v>
      </c>
      <c r="N96" s="94" t="s">
        <v>367</v>
      </c>
      <c r="O96" s="94" t="s">
        <v>609</v>
      </c>
      <c r="P96" s="10">
        <v>110</v>
      </c>
      <c r="Q96" s="198">
        <v>2235.3</v>
      </c>
      <c r="R96" s="215">
        <v>2235.3</v>
      </c>
      <c r="S96" s="215">
        <v>2235.3</v>
      </c>
    </row>
    <row r="97" spans="1:19" ht="33.75" customHeight="1">
      <c r="A97" s="95"/>
      <c r="B97" s="96"/>
      <c r="C97" s="104"/>
      <c r="D97" s="109"/>
      <c r="E97" s="112"/>
      <c r="F97" s="112"/>
      <c r="G97" s="87"/>
      <c r="H97" s="11" t="s">
        <v>502</v>
      </c>
      <c r="I97" s="10">
        <v>661</v>
      </c>
      <c r="J97" s="16">
        <v>1</v>
      </c>
      <c r="K97" s="16">
        <v>13</v>
      </c>
      <c r="L97" s="93" t="s">
        <v>452</v>
      </c>
      <c r="M97" s="94" t="s">
        <v>346</v>
      </c>
      <c r="N97" s="94" t="s">
        <v>367</v>
      </c>
      <c r="O97" s="94" t="s">
        <v>501</v>
      </c>
      <c r="P97" s="10"/>
      <c r="Q97" s="198">
        <f>SUM(Q98:Q99)</f>
        <v>2475.7</v>
      </c>
      <c r="R97" s="198">
        <f>SUM(R98:R99)</f>
        <v>0</v>
      </c>
      <c r="S97" s="198">
        <f>SUM(S98:S99)</f>
        <v>0</v>
      </c>
    </row>
    <row r="98" spans="1:19" ht="33.75" customHeight="1">
      <c r="A98" s="95"/>
      <c r="B98" s="96"/>
      <c r="C98" s="104"/>
      <c r="D98" s="109"/>
      <c r="E98" s="112"/>
      <c r="F98" s="112"/>
      <c r="G98" s="87"/>
      <c r="H98" s="11" t="s">
        <v>462</v>
      </c>
      <c r="I98" s="10">
        <v>661</v>
      </c>
      <c r="J98" s="16">
        <v>1</v>
      </c>
      <c r="K98" s="16">
        <v>13</v>
      </c>
      <c r="L98" s="93" t="s">
        <v>452</v>
      </c>
      <c r="M98" s="94" t="s">
        <v>346</v>
      </c>
      <c r="N98" s="94" t="s">
        <v>367</v>
      </c>
      <c r="O98" s="94" t="s">
        <v>501</v>
      </c>
      <c r="P98" s="10">
        <v>110</v>
      </c>
      <c r="Q98" s="198">
        <v>2410.7</v>
      </c>
      <c r="R98" s="198">
        <v>0</v>
      </c>
      <c r="S98" s="198">
        <v>0</v>
      </c>
    </row>
    <row r="99" spans="1:19" ht="33.75" customHeight="1">
      <c r="A99" s="95"/>
      <c r="B99" s="96"/>
      <c r="C99" s="104"/>
      <c r="D99" s="109"/>
      <c r="E99" s="112"/>
      <c r="F99" s="112"/>
      <c r="G99" s="87"/>
      <c r="H99" s="11" t="s">
        <v>459</v>
      </c>
      <c r="I99" s="10">
        <v>661</v>
      </c>
      <c r="J99" s="16">
        <v>1</v>
      </c>
      <c r="K99" s="16">
        <v>13</v>
      </c>
      <c r="L99" s="93" t="s">
        <v>452</v>
      </c>
      <c r="M99" s="94" t="s">
        <v>346</v>
      </c>
      <c r="N99" s="94" t="s">
        <v>367</v>
      </c>
      <c r="O99" s="94" t="s">
        <v>501</v>
      </c>
      <c r="P99" s="10">
        <v>240</v>
      </c>
      <c r="Q99" s="198">
        <v>65</v>
      </c>
      <c r="R99" s="198">
        <v>0</v>
      </c>
      <c r="S99" s="198">
        <v>0</v>
      </c>
    </row>
    <row r="100" spans="1:19" ht="33.75" customHeight="1">
      <c r="A100" s="95"/>
      <c r="B100" s="96"/>
      <c r="C100" s="95"/>
      <c r="D100" s="107"/>
      <c r="E100" s="102"/>
      <c r="F100" s="102"/>
      <c r="G100" s="87"/>
      <c r="H100" s="11" t="s">
        <v>644</v>
      </c>
      <c r="I100" s="6">
        <v>27</v>
      </c>
      <c r="J100" s="7">
        <v>1</v>
      </c>
      <c r="K100" s="16">
        <v>13</v>
      </c>
      <c r="L100" s="93" t="s">
        <v>575</v>
      </c>
      <c r="M100" s="94" t="s">
        <v>349</v>
      </c>
      <c r="N100" s="94" t="s">
        <v>359</v>
      </c>
      <c r="O100" s="94" t="s">
        <v>394</v>
      </c>
      <c r="P100" s="6"/>
      <c r="Q100" s="200">
        <f>Q101</f>
        <v>30</v>
      </c>
      <c r="R100" s="200">
        <f>R101</f>
        <v>35</v>
      </c>
      <c r="S100" s="200">
        <f>S101</f>
        <v>35</v>
      </c>
    </row>
    <row r="101" spans="1:19" ht="23.25" customHeight="1">
      <c r="A101" s="95"/>
      <c r="B101" s="96"/>
      <c r="C101" s="95"/>
      <c r="D101" s="107"/>
      <c r="E101" s="102"/>
      <c r="F101" s="102"/>
      <c r="G101" s="87"/>
      <c r="H101" s="11" t="s">
        <v>655</v>
      </c>
      <c r="I101" s="6">
        <v>27</v>
      </c>
      <c r="J101" s="7">
        <v>1</v>
      </c>
      <c r="K101" s="16">
        <v>13</v>
      </c>
      <c r="L101" s="93" t="s">
        <v>575</v>
      </c>
      <c r="M101" s="94" t="s">
        <v>345</v>
      </c>
      <c r="N101" s="94" t="s">
        <v>359</v>
      </c>
      <c r="O101" s="94" t="s">
        <v>394</v>
      </c>
      <c r="P101" s="6"/>
      <c r="Q101" s="200">
        <f>Q102+Q105</f>
        <v>30</v>
      </c>
      <c r="R101" s="200">
        <f>R102+R105</f>
        <v>35</v>
      </c>
      <c r="S101" s="200">
        <f>S102+S105</f>
        <v>35</v>
      </c>
    </row>
    <row r="102" spans="1:19" ht="39" customHeight="1">
      <c r="A102" s="95"/>
      <c r="B102" s="96"/>
      <c r="C102" s="95"/>
      <c r="D102" s="107"/>
      <c r="E102" s="102"/>
      <c r="F102" s="102"/>
      <c r="G102" s="87"/>
      <c r="H102" s="11" t="s">
        <v>656</v>
      </c>
      <c r="I102" s="6">
        <v>27</v>
      </c>
      <c r="J102" s="7">
        <v>1</v>
      </c>
      <c r="K102" s="16">
        <v>13</v>
      </c>
      <c r="L102" s="93" t="s">
        <v>575</v>
      </c>
      <c r="M102" s="94" t="s">
        <v>345</v>
      </c>
      <c r="N102" s="94" t="s">
        <v>350</v>
      </c>
      <c r="O102" s="94" t="s">
        <v>394</v>
      </c>
      <c r="P102" s="6"/>
      <c r="Q102" s="200">
        <f aca="true" t="shared" si="7" ref="Q102:S103">Q103</f>
        <v>15</v>
      </c>
      <c r="R102" s="200">
        <f t="shared" si="7"/>
        <v>20</v>
      </c>
      <c r="S102" s="200">
        <f t="shared" si="7"/>
        <v>20</v>
      </c>
    </row>
    <row r="103" spans="1:19" ht="56.25" customHeight="1">
      <c r="A103" s="95"/>
      <c r="B103" s="96"/>
      <c r="C103" s="95"/>
      <c r="D103" s="107"/>
      <c r="E103" s="102"/>
      <c r="F103" s="102"/>
      <c r="G103" s="87"/>
      <c r="H103" s="11" t="s">
        <v>657</v>
      </c>
      <c r="I103" s="6">
        <v>27</v>
      </c>
      <c r="J103" s="7">
        <v>1</v>
      </c>
      <c r="K103" s="16">
        <v>13</v>
      </c>
      <c r="L103" s="93" t="s">
        <v>575</v>
      </c>
      <c r="M103" s="94" t="s">
        <v>345</v>
      </c>
      <c r="N103" s="94" t="s">
        <v>350</v>
      </c>
      <c r="O103" s="94" t="s">
        <v>545</v>
      </c>
      <c r="P103" s="6"/>
      <c r="Q103" s="200">
        <f t="shared" si="7"/>
        <v>15</v>
      </c>
      <c r="R103" s="200">
        <f t="shared" si="7"/>
        <v>20</v>
      </c>
      <c r="S103" s="200">
        <f t="shared" si="7"/>
        <v>20</v>
      </c>
    </row>
    <row r="104" spans="1:19" ht="23.25" customHeight="1">
      <c r="A104" s="95"/>
      <c r="B104" s="96"/>
      <c r="C104" s="95"/>
      <c r="D104" s="107"/>
      <c r="E104" s="102"/>
      <c r="F104" s="102"/>
      <c r="G104" s="87"/>
      <c r="H104" s="11" t="s">
        <v>459</v>
      </c>
      <c r="I104" s="6">
        <v>27</v>
      </c>
      <c r="J104" s="7">
        <v>1</v>
      </c>
      <c r="K104" s="16">
        <v>13</v>
      </c>
      <c r="L104" s="93" t="s">
        <v>575</v>
      </c>
      <c r="M104" s="94" t="s">
        <v>345</v>
      </c>
      <c r="N104" s="94" t="s">
        <v>350</v>
      </c>
      <c r="O104" s="94" t="s">
        <v>545</v>
      </c>
      <c r="P104" s="6">
        <v>240</v>
      </c>
      <c r="Q104" s="200">
        <v>15</v>
      </c>
      <c r="R104" s="200">
        <v>20</v>
      </c>
      <c r="S104" s="200">
        <v>20</v>
      </c>
    </row>
    <row r="105" spans="1:19" ht="54" customHeight="1">
      <c r="A105" s="95"/>
      <c r="B105" s="96"/>
      <c r="C105" s="95"/>
      <c r="D105" s="107"/>
      <c r="E105" s="102"/>
      <c r="F105" s="102"/>
      <c r="G105" s="87"/>
      <c r="H105" s="11" t="s">
        <v>658</v>
      </c>
      <c r="I105" s="6">
        <v>27</v>
      </c>
      <c r="J105" s="7">
        <v>1</v>
      </c>
      <c r="K105" s="16">
        <v>13</v>
      </c>
      <c r="L105" s="93" t="s">
        <v>575</v>
      </c>
      <c r="M105" s="94" t="s">
        <v>345</v>
      </c>
      <c r="N105" s="94" t="s">
        <v>367</v>
      </c>
      <c r="O105" s="94" t="s">
        <v>394</v>
      </c>
      <c r="P105" s="6"/>
      <c r="Q105" s="200">
        <f aca="true" t="shared" si="8" ref="Q105:S106">Q106</f>
        <v>15</v>
      </c>
      <c r="R105" s="200">
        <f t="shared" si="8"/>
        <v>15</v>
      </c>
      <c r="S105" s="200">
        <f t="shared" si="8"/>
        <v>15</v>
      </c>
    </row>
    <row r="106" spans="1:19" ht="51.75" customHeight="1">
      <c r="A106" s="95"/>
      <c r="B106" s="96"/>
      <c r="C106" s="95"/>
      <c r="D106" s="107"/>
      <c r="E106" s="102"/>
      <c r="F106" s="102"/>
      <c r="G106" s="87"/>
      <c r="H106" s="11" t="s">
        <v>657</v>
      </c>
      <c r="I106" s="6">
        <v>27</v>
      </c>
      <c r="J106" s="7">
        <v>1</v>
      </c>
      <c r="K106" s="16">
        <v>13</v>
      </c>
      <c r="L106" s="93" t="s">
        <v>575</v>
      </c>
      <c r="M106" s="94" t="s">
        <v>345</v>
      </c>
      <c r="N106" s="94" t="s">
        <v>367</v>
      </c>
      <c r="O106" s="94" t="s">
        <v>545</v>
      </c>
      <c r="P106" s="6"/>
      <c r="Q106" s="200">
        <f t="shared" si="8"/>
        <v>15</v>
      </c>
      <c r="R106" s="200">
        <f t="shared" si="8"/>
        <v>15</v>
      </c>
      <c r="S106" s="200">
        <f t="shared" si="8"/>
        <v>15</v>
      </c>
    </row>
    <row r="107" spans="1:19" ht="23.25" customHeight="1">
      <c r="A107" s="95"/>
      <c r="B107" s="96"/>
      <c r="C107" s="95"/>
      <c r="D107" s="107"/>
      <c r="E107" s="102"/>
      <c r="F107" s="102"/>
      <c r="G107" s="87"/>
      <c r="H107" s="11" t="s">
        <v>459</v>
      </c>
      <c r="I107" s="6">
        <v>27</v>
      </c>
      <c r="J107" s="7">
        <v>1</v>
      </c>
      <c r="K107" s="16">
        <v>13</v>
      </c>
      <c r="L107" s="93" t="s">
        <v>575</v>
      </c>
      <c r="M107" s="94" t="s">
        <v>345</v>
      </c>
      <c r="N107" s="94" t="s">
        <v>367</v>
      </c>
      <c r="O107" s="94" t="s">
        <v>545</v>
      </c>
      <c r="P107" s="6">
        <v>240</v>
      </c>
      <c r="Q107" s="200">
        <v>15</v>
      </c>
      <c r="R107" s="200">
        <v>15</v>
      </c>
      <c r="S107" s="200">
        <v>15</v>
      </c>
    </row>
    <row r="108" spans="1:19" ht="33.75" customHeight="1">
      <c r="A108" s="95"/>
      <c r="B108" s="96"/>
      <c r="C108" s="95"/>
      <c r="D108" s="109"/>
      <c r="E108" s="112"/>
      <c r="F108" s="112"/>
      <c r="G108" s="87"/>
      <c r="H108" s="11" t="s">
        <v>763</v>
      </c>
      <c r="I108" s="10">
        <v>664</v>
      </c>
      <c r="J108" s="16">
        <v>1</v>
      </c>
      <c r="K108" s="16">
        <v>13</v>
      </c>
      <c r="L108" s="93" t="s">
        <v>761</v>
      </c>
      <c r="M108" s="94" t="s">
        <v>349</v>
      </c>
      <c r="N108" s="94" t="s">
        <v>359</v>
      </c>
      <c r="O108" s="94" t="s">
        <v>394</v>
      </c>
      <c r="P108" s="10"/>
      <c r="Q108" s="198">
        <f>Q109+Q112+Q115+Q119+Q133</f>
        <v>5727.9</v>
      </c>
      <c r="R108" s="198">
        <f>R109+R112+R115+R119+R133</f>
        <v>4948.400000000001</v>
      </c>
      <c r="S108" s="198">
        <f>S109+S112+S115+S119+S133</f>
        <v>4948.400000000001</v>
      </c>
    </row>
    <row r="109" spans="1:19" ht="24.75" customHeight="1">
      <c r="A109" s="97"/>
      <c r="B109" s="96"/>
      <c r="C109" s="95"/>
      <c r="D109" s="107"/>
      <c r="E109" s="102"/>
      <c r="F109" s="102"/>
      <c r="G109" s="87"/>
      <c r="H109" s="11" t="s">
        <v>765</v>
      </c>
      <c r="I109" s="10">
        <v>664</v>
      </c>
      <c r="J109" s="16">
        <v>1</v>
      </c>
      <c r="K109" s="16">
        <v>13</v>
      </c>
      <c r="L109" s="16">
        <v>48</v>
      </c>
      <c r="M109" s="94" t="s">
        <v>349</v>
      </c>
      <c r="N109" s="94" t="s">
        <v>350</v>
      </c>
      <c r="O109" s="94" t="s">
        <v>394</v>
      </c>
      <c r="P109" s="10"/>
      <c r="Q109" s="198">
        <f aca="true" t="shared" si="9" ref="Q109:S110">Q110</f>
        <v>470</v>
      </c>
      <c r="R109" s="198">
        <f t="shared" si="9"/>
        <v>470</v>
      </c>
      <c r="S109" s="198">
        <f t="shared" si="9"/>
        <v>470</v>
      </c>
    </row>
    <row r="110" spans="1:19" ht="24.75" customHeight="1">
      <c r="A110" s="97"/>
      <c r="B110" s="96"/>
      <c r="C110" s="95"/>
      <c r="D110" s="107"/>
      <c r="E110" s="102"/>
      <c r="F110" s="102"/>
      <c r="G110" s="87"/>
      <c r="H110" s="11" t="s">
        <v>119</v>
      </c>
      <c r="I110" s="10">
        <v>664</v>
      </c>
      <c r="J110" s="16">
        <v>1</v>
      </c>
      <c r="K110" s="16">
        <v>13</v>
      </c>
      <c r="L110" s="16">
        <v>48</v>
      </c>
      <c r="M110" s="94" t="s">
        <v>349</v>
      </c>
      <c r="N110" s="94" t="s">
        <v>350</v>
      </c>
      <c r="O110" s="94" t="s">
        <v>79</v>
      </c>
      <c r="P110" s="10"/>
      <c r="Q110" s="198">
        <f t="shared" si="9"/>
        <v>470</v>
      </c>
      <c r="R110" s="198">
        <f t="shared" si="9"/>
        <v>470</v>
      </c>
      <c r="S110" s="198">
        <f t="shared" si="9"/>
        <v>470</v>
      </c>
    </row>
    <row r="111" spans="1:19" ht="24.75" customHeight="1">
      <c r="A111" s="97"/>
      <c r="B111" s="96"/>
      <c r="C111" s="95"/>
      <c r="D111" s="107"/>
      <c r="E111" s="102"/>
      <c r="F111" s="102"/>
      <c r="G111" s="87"/>
      <c r="H111" s="11" t="s">
        <v>459</v>
      </c>
      <c r="I111" s="10">
        <v>664</v>
      </c>
      <c r="J111" s="16">
        <v>1</v>
      </c>
      <c r="K111" s="16">
        <v>13</v>
      </c>
      <c r="L111" s="16">
        <v>48</v>
      </c>
      <c r="M111" s="94" t="s">
        <v>349</v>
      </c>
      <c r="N111" s="94" t="s">
        <v>350</v>
      </c>
      <c r="O111" s="94" t="s">
        <v>79</v>
      </c>
      <c r="P111" s="10">
        <v>240</v>
      </c>
      <c r="Q111" s="198">
        <v>470</v>
      </c>
      <c r="R111" s="198">
        <v>470</v>
      </c>
      <c r="S111" s="198">
        <v>470</v>
      </c>
    </row>
    <row r="112" spans="1:19" ht="39" customHeight="1">
      <c r="A112" s="97"/>
      <c r="B112" s="96"/>
      <c r="C112" s="95"/>
      <c r="D112" s="107"/>
      <c r="E112" s="102"/>
      <c r="F112" s="102"/>
      <c r="G112" s="87"/>
      <c r="H112" s="11" t="s">
        <v>766</v>
      </c>
      <c r="I112" s="10">
        <v>664</v>
      </c>
      <c r="J112" s="16">
        <v>1</v>
      </c>
      <c r="K112" s="16">
        <v>13</v>
      </c>
      <c r="L112" s="16">
        <v>48</v>
      </c>
      <c r="M112" s="94" t="s">
        <v>349</v>
      </c>
      <c r="N112" s="94" t="s">
        <v>367</v>
      </c>
      <c r="O112" s="94" t="s">
        <v>394</v>
      </c>
      <c r="P112" s="10"/>
      <c r="Q112" s="198">
        <f aca="true" t="shared" si="10" ref="Q112:S113">Q113</f>
        <v>100</v>
      </c>
      <c r="R112" s="198">
        <f t="shared" si="10"/>
        <v>100</v>
      </c>
      <c r="S112" s="198">
        <f t="shared" si="10"/>
        <v>100</v>
      </c>
    </row>
    <row r="113" spans="1:19" ht="33" customHeight="1">
      <c r="A113" s="97"/>
      <c r="B113" s="96"/>
      <c r="C113" s="95"/>
      <c r="D113" s="107"/>
      <c r="E113" s="102"/>
      <c r="F113" s="102"/>
      <c r="G113" s="87"/>
      <c r="H113" s="11" t="s">
        <v>767</v>
      </c>
      <c r="I113" s="10">
        <v>664</v>
      </c>
      <c r="J113" s="16">
        <v>1</v>
      </c>
      <c r="K113" s="16">
        <v>13</v>
      </c>
      <c r="L113" s="16">
        <v>48</v>
      </c>
      <c r="M113" s="94" t="s">
        <v>349</v>
      </c>
      <c r="N113" s="94" t="s">
        <v>367</v>
      </c>
      <c r="O113" s="94" t="s">
        <v>78</v>
      </c>
      <c r="P113" s="10"/>
      <c r="Q113" s="198">
        <f t="shared" si="10"/>
        <v>100</v>
      </c>
      <c r="R113" s="198">
        <f t="shared" si="10"/>
        <v>100</v>
      </c>
      <c r="S113" s="198">
        <f t="shared" si="10"/>
        <v>100</v>
      </c>
    </row>
    <row r="114" spans="1:19" ht="24.75" customHeight="1">
      <c r="A114" s="97"/>
      <c r="B114" s="96"/>
      <c r="C114" s="95"/>
      <c r="D114" s="107"/>
      <c r="E114" s="102"/>
      <c r="F114" s="102"/>
      <c r="G114" s="87"/>
      <c r="H114" s="11" t="s">
        <v>459</v>
      </c>
      <c r="I114" s="10">
        <v>664</v>
      </c>
      <c r="J114" s="16">
        <v>1</v>
      </c>
      <c r="K114" s="16">
        <v>13</v>
      </c>
      <c r="L114" s="16">
        <v>48</v>
      </c>
      <c r="M114" s="94" t="s">
        <v>349</v>
      </c>
      <c r="N114" s="94" t="s">
        <v>367</v>
      </c>
      <c r="O114" s="94" t="s">
        <v>78</v>
      </c>
      <c r="P114" s="10">
        <v>240</v>
      </c>
      <c r="Q114" s="198">
        <v>100</v>
      </c>
      <c r="R114" s="198">
        <v>100</v>
      </c>
      <c r="S114" s="198">
        <v>100</v>
      </c>
    </row>
    <row r="115" spans="1:19" ht="39.75" customHeight="1">
      <c r="A115" s="97"/>
      <c r="B115" s="96"/>
      <c r="C115" s="95"/>
      <c r="D115" s="107"/>
      <c r="E115" s="102"/>
      <c r="F115" s="102"/>
      <c r="G115" s="87"/>
      <c r="H115" s="11" t="s">
        <v>768</v>
      </c>
      <c r="I115" s="10">
        <v>664</v>
      </c>
      <c r="J115" s="16">
        <v>1</v>
      </c>
      <c r="K115" s="16">
        <v>13</v>
      </c>
      <c r="L115" s="16">
        <v>48</v>
      </c>
      <c r="M115" s="94" t="s">
        <v>349</v>
      </c>
      <c r="N115" s="94" t="s">
        <v>368</v>
      </c>
      <c r="O115" s="94" t="s">
        <v>394</v>
      </c>
      <c r="P115" s="10"/>
      <c r="Q115" s="198">
        <f>Q116</f>
        <v>143.6</v>
      </c>
      <c r="R115" s="198">
        <f>R116</f>
        <v>143.6</v>
      </c>
      <c r="S115" s="198">
        <f>S116</f>
        <v>143.6</v>
      </c>
    </row>
    <row r="116" spans="1:19" ht="28.5" customHeight="1">
      <c r="A116" s="97"/>
      <c r="B116" s="96"/>
      <c r="C116" s="95"/>
      <c r="D116" s="107"/>
      <c r="E116" s="102"/>
      <c r="F116" s="102"/>
      <c r="G116" s="87"/>
      <c r="H116" s="11" t="s">
        <v>37</v>
      </c>
      <c r="I116" s="10">
        <v>664</v>
      </c>
      <c r="J116" s="16">
        <v>1</v>
      </c>
      <c r="K116" s="16">
        <v>13</v>
      </c>
      <c r="L116" s="16">
        <v>48</v>
      </c>
      <c r="M116" s="94" t="s">
        <v>349</v>
      </c>
      <c r="N116" s="94" t="s">
        <v>368</v>
      </c>
      <c r="O116" s="94" t="s">
        <v>36</v>
      </c>
      <c r="P116" s="10"/>
      <c r="Q116" s="198">
        <f>SUM(Q117:Q118)</f>
        <v>143.6</v>
      </c>
      <c r="R116" s="198">
        <f>SUM(R117:R118)</f>
        <v>143.6</v>
      </c>
      <c r="S116" s="198">
        <f>SUM(S117:S118)</f>
        <v>143.6</v>
      </c>
    </row>
    <row r="117" spans="1:19" ht="24.75" customHeight="1">
      <c r="A117" s="97"/>
      <c r="B117" s="96"/>
      <c r="C117" s="95"/>
      <c r="D117" s="107"/>
      <c r="E117" s="102"/>
      <c r="F117" s="102"/>
      <c r="G117" s="87"/>
      <c r="H117" s="11" t="s">
        <v>459</v>
      </c>
      <c r="I117" s="10">
        <v>664</v>
      </c>
      <c r="J117" s="16">
        <v>1</v>
      </c>
      <c r="K117" s="16">
        <v>13</v>
      </c>
      <c r="L117" s="16">
        <v>48</v>
      </c>
      <c r="M117" s="94" t="s">
        <v>349</v>
      </c>
      <c r="N117" s="94" t="s">
        <v>368</v>
      </c>
      <c r="O117" s="94" t="s">
        <v>36</v>
      </c>
      <c r="P117" s="10">
        <v>240</v>
      </c>
      <c r="Q117" s="198">
        <v>108</v>
      </c>
      <c r="R117" s="198">
        <v>108</v>
      </c>
      <c r="S117" s="198">
        <v>108</v>
      </c>
    </row>
    <row r="118" spans="1:19" ht="24.75" customHeight="1">
      <c r="A118" s="97"/>
      <c r="B118" s="96"/>
      <c r="C118" s="95"/>
      <c r="D118" s="107"/>
      <c r="E118" s="102"/>
      <c r="F118" s="102"/>
      <c r="G118" s="87"/>
      <c r="H118" s="5" t="s">
        <v>460</v>
      </c>
      <c r="I118" s="10">
        <v>664</v>
      </c>
      <c r="J118" s="16">
        <v>1</v>
      </c>
      <c r="K118" s="16">
        <v>13</v>
      </c>
      <c r="L118" s="16">
        <v>48</v>
      </c>
      <c r="M118" s="94" t="s">
        <v>349</v>
      </c>
      <c r="N118" s="94" t="s">
        <v>368</v>
      </c>
      <c r="O118" s="94" t="s">
        <v>36</v>
      </c>
      <c r="P118" s="10">
        <v>850</v>
      </c>
      <c r="Q118" s="198">
        <v>35.6</v>
      </c>
      <c r="R118" s="198">
        <v>35.6</v>
      </c>
      <c r="S118" s="198">
        <v>35.6</v>
      </c>
    </row>
    <row r="119" spans="1:19" ht="24.75" customHeight="1">
      <c r="A119" s="97"/>
      <c r="B119" s="96"/>
      <c r="C119" s="95"/>
      <c r="D119" s="107"/>
      <c r="E119" s="102"/>
      <c r="F119" s="102"/>
      <c r="G119" s="87"/>
      <c r="H119" s="11" t="s">
        <v>769</v>
      </c>
      <c r="I119" s="10">
        <v>664</v>
      </c>
      <c r="J119" s="16">
        <v>1</v>
      </c>
      <c r="K119" s="16">
        <v>13</v>
      </c>
      <c r="L119" s="16">
        <v>48</v>
      </c>
      <c r="M119" s="94" t="s">
        <v>349</v>
      </c>
      <c r="N119" s="94" t="s">
        <v>363</v>
      </c>
      <c r="O119" s="94" t="s">
        <v>394</v>
      </c>
      <c r="P119" s="10"/>
      <c r="Q119" s="198">
        <f>Q120+Q125+Q127+Q130</f>
        <v>4940.599999999999</v>
      </c>
      <c r="R119" s="198">
        <f>R120+R125+R127+R130</f>
        <v>4161.1</v>
      </c>
      <c r="S119" s="198">
        <f>S120+S125+S127+S130</f>
        <v>4161.1</v>
      </c>
    </row>
    <row r="120" spans="1:19" ht="24.75" customHeight="1">
      <c r="A120" s="97"/>
      <c r="B120" s="96"/>
      <c r="C120" s="95"/>
      <c r="D120" s="107"/>
      <c r="E120" s="102"/>
      <c r="F120" s="102"/>
      <c r="G120" s="87"/>
      <c r="H120" s="11" t="s">
        <v>100</v>
      </c>
      <c r="I120" s="10">
        <v>664</v>
      </c>
      <c r="J120" s="16">
        <v>1</v>
      </c>
      <c r="K120" s="16">
        <v>13</v>
      </c>
      <c r="L120" s="16">
        <v>48</v>
      </c>
      <c r="M120" s="94" t="s">
        <v>349</v>
      </c>
      <c r="N120" s="94" t="s">
        <v>363</v>
      </c>
      <c r="O120" s="94" t="s">
        <v>400</v>
      </c>
      <c r="P120" s="10"/>
      <c r="Q120" s="198">
        <f>Q121+Q122+Q123+Q124</f>
        <v>3564.8</v>
      </c>
      <c r="R120" s="198">
        <f>R121+R122+R123+R124</f>
        <v>3564.9</v>
      </c>
      <c r="S120" s="198">
        <f>S121+S122+S123+S124</f>
        <v>3564.9</v>
      </c>
    </row>
    <row r="121" spans="1:19" ht="24.75" customHeight="1">
      <c r="A121" s="97"/>
      <c r="B121" s="96"/>
      <c r="C121" s="95"/>
      <c r="D121" s="107"/>
      <c r="E121" s="102"/>
      <c r="F121" s="102"/>
      <c r="G121" s="87"/>
      <c r="H121" s="11" t="s">
        <v>321</v>
      </c>
      <c r="I121" s="10">
        <v>664</v>
      </c>
      <c r="J121" s="16">
        <v>1</v>
      </c>
      <c r="K121" s="16">
        <v>13</v>
      </c>
      <c r="L121" s="16">
        <v>48</v>
      </c>
      <c r="M121" s="94" t="s">
        <v>349</v>
      </c>
      <c r="N121" s="94" t="s">
        <v>363</v>
      </c>
      <c r="O121" s="94" t="s">
        <v>400</v>
      </c>
      <c r="P121" s="10">
        <v>120</v>
      </c>
      <c r="Q121" s="198">
        <v>3035.3</v>
      </c>
      <c r="R121" s="198">
        <v>3035.3</v>
      </c>
      <c r="S121" s="198">
        <v>3035.3</v>
      </c>
    </row>
    <row r="122" spans="1:19" ht="24.75" customHeight="1">
      <c r="A122" s="97"/>
      <c r="B122" s="96"/>
      <c r="C122" s="95"/>
      <c r="D122" s="107"/>
      <c r="E122" s="102"/>
      <c r="F122" s="102"/>
      <c r="G122" s="87"/>
      <c r="H122" s="11" t="s">
        <v>459</v>
      </c>
      <c r="I122" s="10">
        <v>664</v>
      </c>
      <c r="J122" s="16">
        <v>1</v>
      </c>
      <c r="K122" s="16">
        <v>13</v>
      </c>
      <c r="L122" s="16">
        <v>48</v>
      </c>
      <c r="M122" s="94" t="s">
        <v>349</v>
      </c>
      <c r="N122" s="94" t="s">
        <v>363</v>
      </c>
      <c r="O122" s="94" t="s">
        <v>400</v>
      </c>
      <c r="P122" s="10">
        <v>240</v>
      </c>
      <c r="Q122" s="198">
        <v>499.5</v>
      </c>
      <c r="R122" s="198">
        <v>499.6</v>
      </c>
      <c r="S122" s="198">
        <v>499.6</v>
      </c>
    </row>
    <row r="123" spans="1:19" ht="16.5" customHeight="1">
      <c r="A123" s="97"/>
      <c r="B123" s="96"/>
      <c r="C123" s="95"/>
      <c r="D123" s="107"/>
      <c r="E123" s="102"/>
      <c r="F123" s="102"/>
      <c r="G123" s="87"/>
      <c r="H123" s="5" t="s">
        <v>466</v>
      </c>
      <c r="I123" s="10">
        <v>664</v>
      </c>
      <c r="J123" s="16">
        <v>1</v>
      </c>
      <c r="K123" s="16">
        <v>13</v>
      </c>
      <c r="L123" s="16">
        <v>48</v>
      </c>
      <c r="M123" s="94" t="s">
        <v>349</v>
      </c>
      <c r="N123" s="94" t="s">
        <v>363</v>
      </c>
      <c r="O123" s="94" t="s">
        <v>400</v>
      </c>
      <c r="P123" s="10">
        <v>830</v>
      </c>
      <c r="Q123" s="198">
        <v>10</v>
      </c>
      <c r="R123" s="198">
        <v>10</v>
      </c>
      <c r="S123" s="198">
        <v>10</v>
      </c>
    </row>
    <row r="124" spans="1:19" ht="18.75" customHeight="1">
      <c r="A124" s="97"/>
      <c r="B124" s="96"/>
      <c r="C124" s="95"/>
      <c r="D124" s="107"/>
      <c r="E124" s="102"/>
      <c r="F124" s="102"/>
      <c r="G124" s="87"/>
      <c r="H124" s="5" t="s">
        <v>460</v>
      </c>
      <c r="I124" s="10">
        <v>664</v>
      </c>
      <c r="J124" s="16">
        <v>1</v>
      </c>
      <c r="K124" s="16">
        <v>13</v>
      </c>
      <c r="L124" s="16">
        <v>48</v>
      </c>
      <c r="M124" s="94" t="s">
        <v>349</v>
      </c>
      <c r="N124" s="94" t="s">
        <v>363</v>
      </c>
      <c r="O124" s="94" t="s">
        <v>400</v>
      </c>
      <c r="P124" s="10">
        <v>850</v>
      </c>
      <c r="Q124" s="198">
        <v>20</v>
      </c>
      <c r="R124" s="198">
        <v>20</v>
      </c>
      <c r="S124" s="198">
        <v>20</v>
      </c>
    </row>
    <row r="125" spans="1:19" ht="36" customHeight="1">
      <c r="A125" s="97"/>
      <c r="B125" s="96"/>
      <c r="C125" s="95"/>
      <c r="D125" s="107"/>
      <c r="E125" s="102"/>
      <c r="F125" s="102"/>
      <c r="G125" s="87"/>
      <c r="H125" s="11" t="s">
        <v>610</v>
      </c>
      <c r="I125" s="10">
        <v>664</v>
      </c>
      <c r="J125" s="16">
        <v>1</v>
      </c>
      <c r="K125" s="16">
        <v>13</v>
      </c>
      <c r="L125" s="16">
        <v>48</v>
      </c>
      <c r="M125" s="94" t="s">
        <v>349</v>
      </c>
      <c r="N125" s="94" t="s">
        <v>363</v>
      </c>
      <c r="O125" s="94" t="s">
        <v>609</v>
      </c>
      <c r="P125" s="10"/>
      <c r="Q125" s="198">
        <f>Q126</f>
        <v>596.2</v>
      </c>
      <c r="R125" s="198">
        <f>R126</f>
        <v>596.2</v>
      </c>
      <c r="S125" s="198">
        <f>S126</f>
        <v>596.2</v>
      </c>
    </row>
    <row r="126" spans="1:19" ht="24.75" customHeight="1">
      <c r="A126" s="97"/>
      <c r="B126" s="96"/>
      <c r="C126" s="95"/>
      <c r="D126" s="107"/>
      <c r="E126" s="102"/>
      <c r="F126" s="102"/>
      <c r="G126" s="87"/>
      <c r="H126" s="11" t="s">
        <v>321</v>
      </c>
      <c r="I126" s="10">
        <v>664</v>
      </c>
      <c r="J126" s="16">
        <v>1</v>
      </c>
      <c r="K126" s="16">
        <v>13</v>
      </c>
      <c r="L126" s="16">
        <v>48</v>
      </c>
      <c r="M126" s="94" t="s">
        <v>349</v>
      </c>
      <c r="N126" s="94" t="s">
        <v>363</v>
      </c>
      <c r="O126" s="94" t="s">
        <v>609</v>
      </c>
      <c r="P126" s="10">
        <v>120</v>
      </c>
      <c r="Q126" s="198">
        <v>596.2</v>
      </c>
      <c r="R126" s="198">
        <v>596.2</v>
      </c>
      <c r="S126" s="198">
        <v>596.2</v>
      </c>
    </row>
    <row r="127" spans="1:19" ht="51.75" customHeight="1">
      <c r="A127" s="97"/>
      <c r="B127" s="96"/>
      <c r="C127" s="95"/>
      <c r="D127" s="107"/>
      <c r="E127" s="102"/>
      <c r="F127" s="102"/>
      <c r="G127" s="87"/>
      <c r="H127" s="11" t="s">
        <v>770</v>
      </c>
      <c r="I127" s="10">
        <v>664</v>
      </c>
      <c r="J127" s="16">
        <v>1</v>
      </c>
      <c r="K127" s="16">
        <v>13</v>
      </c>
      <c r="L127" s="16">
        <v>48</v>
      </c>
      <c r="M127" s="94" t="s">
        <v>349</v>
      </c>
      <c r="N127" s="94" t="s">
        <v>363</v>
      </c>
      <c r="O127" s="94" t="s">
        <v>480</v>
      </c>
      <c r="P127" s="10"/>
      <c r="Q127" s="198">
        <f>Q128+Q129</f>
        <v>344.2</v>
      </c>
      <c r="R127" s="198">
        <f>R128+R129</f>
        <v>0</v>
      </c>
      <c r="S127" s="198">
        <f>S128+S129</f>
        <v>0</v>
      </c>
    </row>
    <row r="128" spans="1:19" ht="24.75" customHeight="1">
      <c r="A128" s="97"/>
      <c r="B128" s="96"/>
      <c r="C128" s="95"/>
      <c r="D128" s="107"/>
      <c r="E128" s="102"/>
      <c r="F128" s="102"/>
      <c r="G128" s="87"/>
      <c r="H128" s="11" t="s">
        <v>321</v>
      </c>
      <c r="I128" s="10">
        <v>664</v>
      </c>
      <c r="J128" s="16">
        <v>1</v>
      </c>
      <c r="K128" s="16">
        <v>13</v>
      </c>
      <c r="L128" s="16">
        <v>48</v>
      </c>
      <c r="M128" s="94" t="s">
        <v>349</v>
      </c>
      <c r="N128" s="94" t="s">
        <v>363</v>
      </c>
      <c r="O128" s="94" t="s">
        <v>480</v>
      </c>
      <c r="P128" s="10">
        <v>120</v>
      </c>
      <c r="Q128" s="198">
        <v>335.7</v>
      </c>
      <c r="R128" s="198">
        <v>0</v>
      </c>
      <c r="S128" s="198">
        <v>0</v>
      </c>
    </row>
    <row r="129" spans="1:19" ht="24.75" customHeight="1">
      <c r="A129" s="97"/>
      <c r="B129" s="96"/>
      <c r="C129" s="95"/>
      <c r="D129" s="107"/>
      <c r="E129" s="102"/>
      <c r="F129" s="102"/>
      <c r="G129" s="87"/>
      <c r="H129" s="11" t="s">
        <v>459</v>
      </c>
      <c r="I129" s="10">
        <v>664</v>
      </c>
      <c r="J129" s="16">
        <v>1</v>
      </c>
      <c r="K129" s="16">
        <v>13</v>
      </c>
      <c r="L129" s="16">
        <v>48</v>
      </c>
      <c r="M129" s="94" t="s">
        <v>349</v>
      </c>
      <c r="N129" s="94" t="s">
        <v>363</v>
      </c>
      <c r="O129" s="94" t="s">
        <v>480</v>
      </c>
      <c r="P129" s="10">
        <v>240</v>
      </c>
      <c r="Q129" s="198">
        <v>8.5</v>
      </c>
      <c r="R129" s="198">
        <v>0</v>
      </c>
      <c r="S129" s="198">
        <v>0</v>
      </c>
    </row>
    <row r="130" spans="1:19" ht="24.75" customHeight="1">
      <c r="A130" s="97"/>
      <c r="B130" s="96"/>
      <c r="C130" s="95"/>
      <c r="D130" s="107"/>
      <c r="E130" s="102"/>
      <c r="F130" s="102"/>
      <c r="G130" s="87"/>
      <c r="H130" s="11" t="s">
        <v>771</v>
      </c>
      <c r="I130" s="10">
        <v>664</v>
      </c>
      <c r="J130" s="16">
        <v>1</v>
      </c>
      <c r="K130" s="16">
        <v>13</v>
      </c>
      <c r="L130" s="16">
        <v>48</v>
      </c>
      <c r="M130" s="94" t="s">
        <v>349</v>
      </c>
      <c r="N130" s="94" t="s">
        <v>363</v>
      </c>
      <c r="O130" s="94" t="s">
        <v>481</v>
      </c>
      <c r="P130" s="10"/>
      <c r="Q130" s="198">
        <f>Q131+Q132</f>
        <v>435.4</v>
      </c>
      <c r="R130" s="198">
        <f>R131+R132</f>
        <v>0</v>
      </c>
      <c r="S130" s="198">
        <f>S131+S132</f>
        <v>0</v>
      </c>
    </row>
    <row r="131" spans="1:19" ht="24.75" customHeight="1">
      <c r="A131" s="97"/>
      <c r="B131" s="96"/>
      <c r="C131" s="95"/>
      <c r="D131" s="107"/>
      <c r="E131" s="102"/>
      <c r="F131" s="102"/>
      <c r="G131" s="87"/>
      <c r="H131" s="11" t="s">
        <v>321</v>
      </c>
      <c r="I131" s="10">
        <v>664</v>
      </c>
      <c r="J131" s="16">
        <v>1</v>
      </c>
      <c r="K131" s="16">
        <v>13</v>
      </c>
      <c r="L131" s="16">
        <v>48</v>
      </c>
      <c r="M131" s="94" t="s">
        <v>349</v>
      </c>
      <c r="N131" s="94" t="s">
        <v>363</v>
      </c>
      <c r="O131" s="94" t="s">
        <v>481</v>
      </c>
      <c r="P131" s="10">
        <v>120</v>
      </c>
      <c r="Q131" s="198">
        <v>426.9</v>
      </c>
      <c r="R131" s="198">
        <v>0</v>
      </c>
      <c r="S131" s="198">
        <v>0</v>
      </c>
    </row>
    <row r="132" spans="1:19" ht="24.75" customHeight="1">
      <c r="A132" s="97"/>
      <c r="B132" s="96"/>
      <c r="C132" s="95"/>
      <c r="D132" s="107"/>
      <c r="E132" s="102"/>
      <c r="F132" s="102"/>
      <c r="G132" s="87"/>
      <c r="H132" s="11" t="s">
        <v>459</v>
      </c>
      <c r="I132" s="10">
        <v>664</v>
      </c>
      <c r="J132" s="16">
        <v>1</v>
      </c>
      <c r="K132" s="16">
        <v>13</v>
      </c>
      <c r="L132" s="16">
        <v>48</v>
      </c>
      <c r="M132" s="94" t="s">
        <v>349</v>
      </c>
      <c r="N132" s="94" t="s">
        <v>363</v>
      </c>
      <c r="O132" s="94" t="s">
        <v>481</v>
      </c>
      <c r="P132" s="10">
        <v>240</v>
      </c>
      <c r="Q132" s="198">
        <v>8.5</v>
      </c>
      <c r="R132" s="198">
        <v>0</v>
      </c>
      <c r="S132" s="198">
        <v>0</v>
      </c>
    </row>
    <row r="133" spans="1:19" ht="51.75" customHeight="1">
      <c r="A133" s="97"/>
      <c r="B133" s="96"/>
      <c r="C133" s="95"/>
      <c r="D133" s="107"/>
      <c r="E133" s="102"/>
      <c r="F133" s="102"/>
      <c r="G133" s="87"/>
      <c r="H133" s="11" t="s">
        <v>762</v>
      </c>
      <c r="I133" s="10">
        <v>664</v>
      </c>
      <c r="J133" s="16">
        <v>1</v>
      </c>
      <c r="K133" s="16">
        <v>13</v>
      </c>
      <c r="L133" s="93" t="s">
        <v>761</v>
      </c>
      <c r="M133" s="94" t="s">
        <v>349</v>
      </c>
      <c r="N133" s="94" t="s">
        <v>760</v>
      </c>
      <c r="O133" s="94" t="s">
        <v>394</v>
      </c>
      <c r="P133" s="10"/>
      <c r="Q133" s="198">
        <f aca="true" t="shared" si="11" ref="Q133:S134">Q134</f>
        <v>73.7</v>
      </c>
      <c r="R133" s="198">
        <f t="shared" si="11"/>
        <v>73.7</v>
      </c>
      <c r="S133" s="198">
        <f t="shared" si="11"/>
        <v>73.7</v>
      </c>
    </row>
    <row r="134" spans="1:19" ht="50.25" customHeight="1">
      <c r="A134" s="97"/>
      <c r="B134" s="96"/>
      <c r="C134" s="95"/>
      <c r="D134" s="107"/>
      <c r="E134" s="102"/>
      <c r="F134" s="102"/>
      <c r="G134" s="87"/>
      <c r="H134" s="11" t="s">
        <v>61</v>
      </c>
      <c r="I134" s="10">
        <v>664</v>
      </c>
      <c r="J134" s="16">
        <v>1</v>
      </c>
      <c r="K134" s="16">
        <v>13</v>
      </c>
      <c r="L134" s="16">
        <v>48</v>
      </c>
      <c r="M134" s="94" t="s">
        <v>349</v>
      </c>
      <c r="N134" s="94" t="s">
        <v>760</v>
      </c>
      <c r="O134" s="94" t="s">
        <v>525</v>
      </c>
      <c r="P134" s="10"/>
      <c r="Q134" s="198">
        <f t="shared" si="11"/>
        <v>73.7</v>
      </c>
      <c r="R134" s="198">
        <f t="shared" si="11"/>
        <v>73.7</v>
      </c>
      <c r="S134" s="198">
        <f t="shared" si="11"/>
        <v>73.7</v>
      </c>
    </row>
    <row r="135" spans="1:19" ht="24.75" customHeight="1">
      <c r="A135" s="97"/>
      <c r="B135" s="96"/>
      <c r="C135" s="95"/>
      <c r="D135" s="107"/>
      <c r="E135" s="102"/>
      <c r="F135" s="102"/>
      <c r="G135" s="87"/>
      <c r="H135" s="11" t="s">
        <v>459</v>
      </c>
      <c r="I135" s="10">
        <v>664</v>
      </c>
      <c r="J135" s="16">
        <v>1</v>
      </c>
      <c r="K135" s="16">
        <v>13</v>
      </c>
      <c r="L135" s="16">
        <v>48</v>
      </c>
      <c r="M135" s="94" t="s">
        <v>349</v>
      </c>
      <c r="N135" s="94" t="s">
        <v>760</v>
      </c>
      <c r="O135" s="94" t="s">
        <v>525</v>
      </c>
      <c r="P135" s="10">
        <v>240</v>
      </c>
      <c r="Q135" s="198">
        <v>73.7</v>
      </c>
      <c r="R135" s="198">
        <v>73.7</v>
      </c>
      <c r="S135" s="198">
        <v>73.7</v>
      </c>
    </row>
    <row r="136" spans="1:19" ht="23.25" customHeight="1">
      <c r="A136" s="95"/>
      <c r="B136" s="96"/>
      <c r="C136" s="95"/>
      <c r="D136" s="107"/>
      <c r="E136" s="102"/>
      <c r="F136" s="102"/>
      <c r="G136" s="87"/>
      <c r="H136" s="11" t="s">
        <v>53</v>
      </c>
      <c r="I136" s="6">
        <v>27</v>
      </c>
      <c r="J136" s="7">
        <v>1</v>
      </c>
      <c r="K136" s="16">
        <v>13</v>
      </c>
      <c r="L136" s="93" t="s">
        <v>573</v>
      </c>
      <c r="M136" s="94" t="s">
        <v>349</v>
      </c>
      <c r="N136" s="94" t="s">
        <v>359</v>
      </c>
      <c r="O136" s="94" t="s">
        <v>394</v>
      </c>
      <c r="P136" s="6"/>
      <c r="Q136" s="200">
        <f>Q137+Q147+Q158</f>
        <v>32263.2</v>
      </c>
      <c r="R136" s="200">
        <f>R137+R147+R158</f>
        <v>39782.100000000006</v>
      </c>
      <c r="S136" s="200">
        <f>S137+S147+S158</f>
        <v>33843.299999999996</v>
      </c>
    </row>
    <row r="137" spans="1:19" s="174" customFormat="1" ht="37.5" customHeight="1">
      <c r="A137" s="138"/>
      <c r="B137" s="139"/>
      <c r="C137" s="138"/>
      <c r="D137" s="140"/>
      <c r="E137" s="141"/>
      <c r="F137" s="141"/>
      <c r="G137" s="132"/>
      <c r="H137" s="11" t="s">
        <v>54</v>
      </c>
      <c r="I137" s="6">
        <v>27</v>
      </c>
      <c r="J137" s="7">
        <v>1</v>
      </c>
      <c r="K137" s="16">
        <v>13</v>
      </c>
      <c r="L137" s="93" t="s">
        <v>573</v>
      </c>
      <c r="M137" s="94" t="s">
        <v>349</v>
      </c>
      <c r="N137" s="94" t="s">
        <v>350</v>
      </c>
      <c r="O137" s="94" t="s">
        <v>394</v>
      </c>
      <c r="P137" s="6"/>
      <c r="Q137" s="200">
        <f>Q138+Q141+Q143+Q145</f>
        <v>1596.8</v>
      </c>
      <c r="R137" s="200">
        <f>R138+R141+R143+R145</f>
        <v>1094.3</v>
      </c>
      <c r="S137" s="200">
        <f>S138+S141+S143+S145</f>
        <v>1094.2</v>
      </c>
    </row>
    <row r="138" spans="1:19" ht="25.5" customHeight="1">
      <c r="A138" s="97"/>
      <c r="B138" s="96"/>
      <c r="C138" s="101"/>
      <c r="D138" s="99"/>
      <c r="E138" s="374">
        <v>5203500</v>
      </c>
      <c r="F138" s="374"/>
      <c r="G138" s="87">
        <v>521</v>
      </c>
      <c r="H138" s="11" t="s">
        <v>100</v>
      </c>
      <c r="I138" s="10">
        <v>27</v>
      </c>
      <c r="J138" s="7">
        <v>1</v>
      </c>
      <c r="K138" s="16">
        <v>13</v>
      </c>
      <c r="L138" s="93" t="s">
        <v>573</v>
      </c>
      <c r="M138" s="94" t="s">
        <v>349</v>
      </c>
      <c r="N138" s="94" t="s">
        <v>350</v>
      </c>
      <c r="O138" s="94" t="s">
        <v>400</v>
      </c>
      <c r="P138" s="10" t="s">
        <v>322</v>
      </c>
      <c r="Q138" s="198">
        <f>SUM(Q139:Q140)</f>
        <v>1094.3</v>
      </c>
      <c r="R138" s="198">
        <f>SUM(R139:R140)</f>
        <v>1094.3</v>
      </c>
      <c r="S138" s="198">
        <f>SUM(S139:S140)</f>
        <v>1094.2</v>
      </c>
    </row>
    <row r="139" spans="1:19" ht="26.25" customHeight="1">
      <c r="A139" s="108"/>
      <c r="B139" s="109"/>
      <c r="C139" s="104"/>
      <c r="D139" s="105"/>
      <c r="E139" s="102"/>
      <c r="F139" s="102"/>
      <c r="G139" s="87"/>
      <c r="H139" s="11" t="s">
        <v>459</v>
      </c>
      <c r="I139" s="6">
        <v>27</v>
      </c>
      <c r="J139" s="7">
        <v>1</v>
      </c>
      <c r="K139" s="16">
        <v>13</v>
      </c>
      <c r="L139" s="93" t="s">
        <v>573</v>
      </c>
      <c r="M139" s="94" t="s">
        <v>349</v>
      </c>
      <c r="N139" s="94" t="s">
        <v>350</v>
      </c>
      <c r="O139" s="94" t="s">
        <v>400</v>
      </c>
      <c r="P139" s="6">
        <v>240</v>
      </c>
      <c r="Q139" s="200">
        <v>1011.8</v>
      </c>
      <c r="R139" s="200">
        <v>1011.8</v>
      </c>
      <c r="S139" s="200">
        <v>1011.7</v>
      </c>
    </row>
    <row r="140" spans="1:19" ht="20.25" customHeight="1">
      <c r="A140" s="108"/>
      <c r="B140" s="110"/>
      <c r="C140" s="104"/>
      <c r="D140" s="107"/>
      <c r="E140" s="102"/>
      <c r="F140" s="102"/>
      <c r="G140" s="87"/>
      <c r="H140" s="11" t="s">
        <v>460</v>
      </c>
      <c r="I140" s="6">
        <v>27</v>
      </c>
      <c r="J140" s="7">
        <v>1</v>
      </c>
      <c r="K140" s="16">
        <v>13</v>
      </c>
      <c r="L140" s="93" t="s">
        <v>573</v>
      </c>
      <c r="M140" s="94" t="s">
        <v>349</v>
      </c>
      <c r="N140" s="94" t="s">
        <v>350</v>
      </c>
      <c r="O140" s="94" t="s">
        <v>400</v>
      </c>
      <c r="P140" s="6">
        <v>850</v>
      </c>
      <c r="Q140" s="200">
        <v>82.5</v>
      </c>
      <c r="R140" s="200">
        <v>82.5</v>
      </c>
      <c r="S140" s="200">
        <v>82.5</v>
      </c>
    </row>
    <row r="141" spans="1:19" ht="21" customHeight="1">
      <c r="A141" s="108"/>
      <c r="B141" s="109"/>
      <c r="C141" s="104"/>
      <c r="D141" s="105"/>
      <c r="E141" s="102"/>
      <c r="F141" s="102"/>
      <c r="G141" s="87"/>
      <c r="H141" s="11" t="s">
        <v>58</v>
      </c>
      <c r="I141" s="10">
        <v>27</v>
      </c>
      <c r="J141" s="7">
        <v>1</v>
      </c>
      <c r="K141" s="16">
        <v>13</v>
      </c>
      <c r="L141" s="93" t="s">
        <v>573</v>
      </c>
      <c r="M141" s="94" t="s">
        <v>349</v>
      </c>
      <c r="N141" s="94" t="s">
        <v>350</v>
      </c>
      <c r="O141" s="94" t="s">
        <v>713</v>
      </c>
      <c r="P141" s="10"/>
      <c r="Q141" s="198">
        <f>Q142</f>
        <v>388.7</v>
      </c>
      <c r="R141" s="200">
        <f>R142</f>
        <v>0</v>
      </c>
      <c r="S141" s="200">
        <f>S142</f>
        <v>0</v>
      </c>
    </row>
    <row r="142" spans="1:19" ht="21" customHeight="1">
      <c r="A142" s="108"/>
      <c r="B142" s="109"/>
      <c r="C142" s="104"/>
      <c r="D142" s="105"/>
      <c r="E142" s="102"/>
      <c r="F142" s="102"/>
      <c r="G142" s="87"/>
      <c r="H142" s="11" t="s">
        <v>459</v>
      </c>
      <c r="I142" s="10">
        <v>27</v>
      </c>
      <c r="J142" s="7">
        <v>1</v>
      </c>
      <c r="K142" s="16">
        <v>13</v>
      </c>
      <c r="L142" s="93" t="s">
        <v>573</v>
      </c>
      <c r="M142" s="94" t="s">
        <v>349</v>
      </c>
      <c r="N142" s="94" t="s">
        <v>350</v>
      </c>
      <c r="O142" s="94" t="s">
        <v>713</v>
      </c>
      <c r="P142" s="10">
        <v>240</v>
      </c>
      <c r="Q142" s="198">
        <v>388.7</v>
      </c>
      <c r="R142" s="200">
        <v>0</v>
      </c>
      <c r="S142" s="200">
        <v>0</v>
      </c>
    </row>
    <row r="143" spans="1:19" ht="38.25" customHeight="1">
      <c r="A143" s="95"/>
      <c r="B143" s="96"/>
      <c r="C143" s="104"/>
      <c r="D143" s="109"/>
      <c r="E143" s="112"/>
      <c r="F143" s="112"/>
      <c r="G143" s="87"/>
      <c r="H143" s="3" t="s">
        <v>314</v>
      </c>
      <c r="I143" s="10">
        <v>27</v>
      </c>
      <c r="J143" s="7">
        <v>1</v>
      </c>
      <c r="K143" s="16">
        <v>13</v>
      </c>
      <c r="L143" s="93" t="s">
        <v>573</v>
      </c>
      <c r="M143" s="94" t="s">
        <v>349</v>
      </c>
      <c r="N143" s="94" t="s">
        <v>350</v>
      </c>
      <c r="O143" s="94" t="s">
        <v>315</v>
      </c>
      <c r="P143" s="10" t="s">
        <v>395</v>
      </c>
      <c r="Q143" s="198">
        <f>Q144</f>
        <v>2.5</v>
      </c>
      <c r="R143" s="198">
        <f>R144</f>
        <v>0</v>
      </c>
      <c r="S143" s="198">
        <f>S144</f>
        <v>0</v>
      </c>
    </row>
    <row r="144" spans="1:19" ht="28.5" customHeight="1">
      <c r="A144" s="95"/>
      <c r="B144" s="96"/>
      <c r="C144" s="104"/>
      <c r="D144" s="109"/>
      <c r="E144" s="112"/>
      <c r="F144" s="112"/>
      <c r="G144" s="87"/>
      <c r="H144" s="3" t="s">
        <v>459</v>
      </c>
      <c r="I144" s="10">
        <v>27</v>
      </c>
      <c r="J144" s="16">
        <v>1</v>
      </c>
      <c r="K144" s="16">
        <v>13</v>
      </c>
      <c r="L144" s="93" t="s">
        <v>573</v>
      </c>
      <c r="M144" s="94" t="s">
        <v>349</v>
      </c>
      <c r="N144" s="94" t="s">
        <v>350</v>
      </c>
      <c r="O144" s="94" t="s">
        <v>315</v>
      </c>
      <c r="P144" s="10">
        <v>240</v>
      </c>
      <c r="Q144" s="198">
        <v>2.5</v>
      </c>
      <c r="R144" s="198">
        <v>0</v>
      </c>
      <c r="S144" s="198">
        <v>0</v>
      </c>
    </row>
    <row r="145" spans="1:19" ht="33.75" customHeight="1">
      <c r="A145" s="112"/>
      <c r="B145" s="109"/>
      <c r="C145" s="104"/>
      <c r="D145" s="109"/>
      <c r="E145" s="112"/>
      <c r="F145" s="112"/>
      <c r="G145" s="87"/>
      <c r="H145" s="283" t="s">
        <v>619</v>
      </c>
      <c r="I145" s="10">
        <v>27</v>
      </c>
      <c r="J145" s="16">
        <v>1</v>
      </c>
      <c r="K145" s="16">
        <v>13</v>
      </c>
      <c r="L145" s="93" t="s">
        <v>573</v>
      </c>
      <c r="M145" s="94" t="s">
        <v>349</v>
      </c>
      <c r="N145" s="94" t="s">
        <v>350</v>
      </c>
      <c r="O145" s="94" t="s">
        <v>620</v>
      </c>
      <c r="P145" s="6"/>
      <c r="Q145" s="200">
        <f>Q146</f>
        <v>111.3</v>
      </c>
      <c r="R145" s="214">
        <f>R146</f>
        <v>0</v>
      </c>
      <c r="S145" s="214">
        <f>S146</f>
        <v>0</v>
      </c>
    </row>
    <row r="146" spans="1:19" ht="33.75" customHeight="1">
      <c r="A146" s="112"/>
      <c r="B146" s="109"/>
      <c r="C146" s="104"/>
      <c r="D146" s="109"/>
      <c r="E146" s="112"/>
      <c r="F146" s="112"/>
      <c r="G146" s="87"/>
      <c r="H146" s="3" t="s">
        <v>459</v>
      </c>
      <c r="I146" s="10">
        <v>27</v>
      </c>
      <c r="J146" s="16">
        <v>1</v>
      </c>
      <c r="K146" s="16">
        <v>13</v>
      </c>
      <c r="L146" s="93" t="s">
        <v>573</v>
      </c>
      <c r="M146" s="94" t="s">
        <v>349</v>
      </c>
      <c r="N146" s="94" t="s">
        <v>350</v>
      </c>
      <c r="O146" s="94" t="s">
        <v>620</v>
      </c>
      <c r="P146" s="6">
        <v>240</v>
      </c>
      <c r="Q146" s="200">
        <v>111.3</v>
      </c>
      <c r="R146" s="214">
        <v>0</v>
      </c>
      <c r="S146" s="214">
        <v>0</v>
      </c>
    </row>
    <row r="147" spans="1:19" ht="21" customHeight="1">
      <c r="A147" s="108"/>
      <c r="B147" s="109"/>
      <c r="C147" s="104"/>
      <c r="D147" s="105"/>
      <c r="E147" s="102"/>
      <c r="F147" s="102"/>
      <c r="G147" s="87"/>
      <c r="H147" s="11" t="s">
        <v>55</v>
      </c>
      <c r="I147" s="10">
        <v>27</v>
      </c>
      <c r="J147" s="16">
        <v>1</v>
      </c>
      <c r="K147" s="16">
        <v>13</v>
      </c>
      <c r="L147" s="93" t="s">
        <v>573</v>
      </c>
      <c r="M147" s="94" t="s">
        <v>349</v>
      </c>
      <c r="N147" s="94" t="s">
        <v>367</v>
      </c>
      <c r="O147" s="94" t="s">
        <v>394</v>
      </c>
      <c r="P147" s="6"/>
      <c r="Q147" s="200">
        <f>Q150+Q153+Q156+Q148</f>
        <v>2345.7000000000003</v>
      </c>
      <c r="R147" s="200">
        <f>R150+R153+R156+R148</f>
        <v>1531.5</v>
      </c>
      <c r="S147" s="200">
        <f>S150+S153+S156+S148</f>
        <v>1578</v>
      </c>
    </row>
    <row r="148" spans="1:19" ht="51" customHeight="1">
      <c r="A148" s="108"/>
      <c r="B148" s="109"/>
      <c r="C148" s="104"/>
      <c r="D148" s="105"/>
      <c r="E148" s="102"/>
      <c r="F148" s="102"/>
      <c r="G148" s="87"/>
      <c r="H148" s="11" t="str">
        <f>'Приложение 8'!H66</f>
        <v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v>
      </c>
      <c r="I148" s="10">
        <f>'Приложение 8'!I66</f>
        <v>27</v>
      </c>
      <c r="J148" s="16">
        <f>'Приложение 8'!J66</f>
        <v>1</v>
      </c>
      <c r="K148" s="16">
        <f>'Приложение 8'!K66</f>
        <v>13</v>
      </c>
      <c r="L148" s="93" t="str">
        <f>'Приложение 8'!L66</f>
        <v>50</v>
      </c>
      <c r="M148" s="94" t="str">
        <f>'Приложение 8'!M66</f>
        <v>0</v>
      </c>
      <c r="N148" s="94" t="str">
        <f>'Приложение 8'!N66</f>
        <v>02</v>
      </c>
      <c r="O148" s="94" t="str">
        <f>'Приложение 8'!O66</f>
        <v>54690</v>
      </c>
      <c r="P148" s="6" t="s">
        <v>395</v>
      </c>
      <c r="Q148" s="200">
        <f>'Приложение 8'!Q66</f>
        <v>298.8</v>
      </c>
      <c r="R148" s="200">
        <f>'Приложение 8'!R66</f>
        <v>0</v>
      </c>
      <c r="S148" s="200">
        <f>'Приложение 8'!S66</f>
        <v>0</v>
      </c>
    </row>
    <row r="149" spans="1:19" ht="21" customHeight="1">
      <c r="A149" s="108"/>
      <c r="B149" s="109"/>
      <c r="C149" s="104"/>
      <c r="D149" s="105"/>
      <c r="E149" s="102"/>
      <c r="F149" s="102"/>
      <c r="G149" s="87"/>
      <c r="H149" s="11" t="str">
        <f>'Приложение 8'!H67</f>
        <v>Иные закупки товаров, работ и услуг для обеспечения государственных (муниципальных) нужд</v>
      </c>
      <c r="I149" s="10">
        <f>'Приложение 8'!I67</f>
        <v>27</v>
      </c>
      <c r="J149" s="16">
        <v>1</v>
      </c>
      <c r="K149" s="16">
        <v>13</v>
      </c>
      <c r="L149" s="93" t="s">
        <v>573</v>
      </c>
      <c r="M149" s="94" t="s">
        <v>349</v>
      </c>
      <c r="N149" s="94" t="s">
        <v>367</v>
      </c>
      <c r="O149" s="94" t="s">
        <v>824</v>
      </c>
      <c r="P149" s="6">
        <f>'Приложение 8'!P67</f>
        <v>240</v>
      </c>
      <c r="Q149" s="200">
        <f>'Приложение 8'!Q67</f>
        <v>298.8</v>
      </c>
      <c r="R149" s="200">
        <f>'Приложение 8'!R67</f>
        <v>0</v>
      </c>
      <c r="S149" s="200">
        <f>'Приложение 8'!S67</f>
        <v>0</v>
      </c>
    </row>
    <row r="150" spans="1:19" ht="51" customHeight="1">
      <c r="A150" s="108"/>
      <c r="B150" s="110"/>
      <c r="C150" s="104"/>
      <c r="D150" s="107"/>
      <c r="E150" s="102"/>
      <c r="F150" s="102"/>
      <c r="G150" s="87"/>
      <c r="H150" s="34" t="s">
        <v>412</v>
      </c>
      <c r="I150" s="10">
        <v>27</v>
      </c>
      <c r="J150" s="16">
        <v>1</v>
      </c>
      <c r="K150" s="16">
        <v>13</v>
      </c>
      <c r="L150" s="93" t="s">
        <v>573</v>
      </c>
      <c r="M150" s="94" t="s">
        <v>349</v>
      </c>
      <c r="N150" s="94" t="s">
        <v>367</v>
      </c>
      <c r="O150" s="94" t="s">
        <v>407</v>
      </c>
      <c r="P150" s="6"/>
      <c r="Q150" s="200">
        <f>SUM(Q151:Q152)</f>
        <v>405.2</v>
      </c>
      <c r="R150" s="200">
        <f>SUM(R151:R152)</f>
        <v>405.2</v>
      </c>
      <c r="S150" s="200">
        <f>SUM(S151:S152)</f>
        <v>405.2</v>
      </c>
    </row>
    <row r="151" spans="1:19" ht="30" customHeight="1">
      <c r="A151" s="108"/>
      <c r="B151" s="110"/>
      <c r="C151" s="104"/>
      <c r="D151" s="107"/>
      <c r="E151" s="102"/>
      <c r="F151" s="102"/>
      <c r="G151" s="87"/>
      <c r="H151" s="34" t="s">
        <v>321</v>
      </c>
      <c r="I151" s="10">
        <v>27</v>
      </c>
      <c r="J151" s="16">
        <v>1</v>
      </c>
      <c r="K151" s="16">
        <v>13</v>
      </c>
      <c r="L151" s="93" t="s">
        <v>573</v>
      </c>
      <c r="M151" s="94" t="s">
        <v>349</v>
      </c>
      <c r="N151" s="94" t="s">
        <v>367</v>
      </c>
      <c r="O151" s="94" t="s">
        <v>407</v>
      </c>
      <c r="P151" s="10">
        <v>120</v>
      </c>
      <c r="Q151" s="198">
        <v>268.9</v>
      </c>
      <c r="R151" s="198">
        <v>268.9</v>
      </c>
      <c r="S151" s="198">
        <v>268.9</v>
      </c>
    </row>
    <row r="152" spans="1:19" ht="27" customHeight="1">
      <c r="A152" s="108"/>
      <c r="B152" s="110"/>
      <c r="C152" s="104"/>
      <c r="D152" s="107"/>
      <c r="E152" s="102"/>
      <c r="F152" s="102"/>
      <c r="G152" s="87"/>
      <c r="H152" s="34" t="s">
        <v>459</v>
      </c>
      <c r="I152" s="10">
        <v>27</v>
      </c>
      <c r="J152" s="16">
        <v>1</v>
      </c>
      <c r="K152" s="16">
        <v>13</v>
      </c>
      <c r="L152" s="93" t="s">
        <v>573</v>
      </c>
      <c r="M152" s="94" t="s">
        <v>349</v>
      </c>
      <c r="N152" s="94" t="s">
        <v>367</v>
      </c>
      <c r="O152" s="94" t="s">
        <v>407</v>
      </c>
      <c r="P152" s="10">
        <v>240</v>
      </c>
      <c r="Q152" s="198">
        <v>136.3</v>
      </c>
      <c r="R152" s="198">
        <v>136.3</v>
      </c>
      <c r="S152" s="198">
        <v>136.3</v>
      </c>
    </row>
    <row r="153" spans="1:19" ht="21" customHeight="1">
      <c r="A153" s="95"/>
      <c r="B153" s="96"/>
      <c r="C153" s="104"/>
      <c r="D153" s="109"/>
      <c r="E153" s="112"/>
      <c r="F153" s="112"/>
      <c r="G153" s="87"/>
      <c r="H153" s="3" t="s">
        <v>546</v>
      </c>
      <c r="I153" s="10">
        <v>27</v>
      </c>
      <c r="J153" s="16">
        <v>1</v>
      </c>
      <c r="K153" s="16">
        <v>13</v>
      </c>
      <c r="L153" s="93" t="s">
        <v>573</v>
      </c>
      <c r="M153" s="94" t="s">
        <v>349</v>
      </c>
      <c r="N153" s="94" t="s">
        <v>367</v>
      </c>
      <c r="O153" s="94" t="s">
        <v>545</v>
      </c>
      <c r="P153" s="10"/>
      <c r="Q153" s="198">
        <f>SUM(Q154:Q155)</f>
        <v>853</v>
      </c>
      <c r="R153" s="198">
        <f>SUM(R154:R155)</f>
        <v>848</v>
      </c>
      <c r="S153" s="198">
        <f>SUM(S154:S155)</f>
        <v>848</v>
      </c>
    </row>
    <row r="154" spans="1:19" ht="26.25" customHeight="1">
      <c r="A154" s="95"/>
      <c r="B154" s="96"/>
      <c r="C154" s="104"/>
      <c r="D154" s="109"/>
      <c r="E154" s="112"/>
      <c r="F154" s="112"/>
      <c r="G154" s="87"/>
      <c r="H154" s="34" t="s">
        <v>321</v>
      </c>
      <c r="I154" s="10">
        <v>27</v>
      </c>
      <c r="J154" s="16">
        <v>1</v>
      </c>
      <c r="K154" s="16">
        <v>13</v>
      </c>
      <c r="L154" s="93" t="s">
        <v>573</v>
      </c>
      <c r="M154" s="94" t="s">
        <v>349</v>
      </c>
      <c r="N154" s="94" t="s">
        <v>367</v>
      </c>
      <c r="O154" s="94" t="s">
        <v>545</v>
      </c>
      <c r="P154" s="10">
        <v>120</v>
      </c>
      <c r="Q154" s="198">
        <v>479.2</v>
      </c>
      <c r="R154" s="199">
        <v>479.2</v>
      </c>
      <c r="S154" s="199">
        <v>479.2</v>
      </c>
    </row>
    <row r="155" spans="1:19" ht="30" customHeight="1">
      <c r="A155" s="95"/>
      <c r="B155" s="96"/>
      <c r="C155" s="104"/>
      <c r="D155" s="109"/>
      <c r="E155" s="112"/>
      <c r="F155" s="112"/>
      <c r="G155" s="87"/>
      <c r="H155" s="5" t="s">
        <v>459</v>
      </c>
      <c r="I155" s="10">
        <v>27</v>
      </c>
      <c r="J155" s="16">
        <v>1</v>
      </c>
      <c r="K155" s="16">
        <v>13</v>
      </c>
      <c r="L155" s="93" t="s">
        <v>573</v>
      </c>
      <c r="M155" s="94" t="s">
        <v>349</v>
      </c>
      <c r="N155" s="94" t="s">
        <v>367</v>
      </c>
      <c r="O155" s="94" t="s">
        <v>545</v>
      </c>
      <c r="P155" s="10">
        <v>240</v>
      </c>
      <c r="Q155" s="198">
        <v>373.8</v>
      </c>
      <c r="R155" s="199">
        <v>368.8</v>
      </c>
      <c r="S155" s="199">
        <v>368.8</v>
      </c>
    </row>
    <row r="156" spans="1:19" ht="27.75" customHeight="1">
      <c r="A156" s="95"/>
      <c r="B156" s="96"/>
      <c r="C156" s="104"/>
      <c r="D156" s="109"/>
      <c r="E156" s="112"/>
      <c r="F156" s="112"/>
      <c r="G156" s="87"/>
      <c r="H156" s="3" t="s">
        <v>42</v>
      </c>
      <c r="I156" s="10">
        <v>27</v>
      </c>
      <c r="J156" s="7">
        <v>1</v>
      </c>
      <c r="K156" s="16">
        <v>13</v>
      </c>
      <c r="L156" s="93" t="s">
        <v>573</v>
      </c>
      <c r="M156" s="94" t="s">
        <v>349</v>
      </c>
      <c r="N156" s="94" t="s">
        <v>367</v>
      </c>
      <c r="O156" s="94" t="s">
        <v>574</v>
      </c>
      <c r="P156" s="10"/>
      <c r="Q156" s="198">
        <f>Q157</f>
        <v>788.7</v>
      </c>
      <c r="R156" s="198">
        <f>R157</f>
        <v>278.3</v>
      </c>
      <c r="S156" s="198">
        <f>S157</f>
        <v>324.8</v>
      </c>
    </row>
    <row r="157" spans="1:19" ht="33.75" customHeight="1">
      <c r="A157" s="95"/>
      <c r="B157" s="96"/>
      <c r="C157" s="104"/>
      <c r="D157" s="109"/>
      <c r="E157" s="112"/>
      <c r="F157" s="112"/>
      <c r="G157" s="87"/>
      <c r="H157" s="3" t="s">
        <v>459</v>
      </c>
      <c r="I157" s="10">
        <v>27</v>
      </c>
      <c r="J157" s="7">
        <v>1</v>
      </c>
      <c r="K157" s="16">
        <v>13</v>
      </c>
      <c r="L157" s="93" t="s">
        <v>573</v>
      </c>
      <c r="M157" s="94" t="s">
        <v>349</v>
      </c>
      <c r="N157" s="94" t="s">
        <v>367</v>
      </c>
      <c r="O157" s="94" t="s">
        <v>574</v>
      </c>
      <c r="P157" s="10">
        <v>240</v>
      </c>
      <c r="Q157" s="198">
        <v>788.7</v>
      </c>
      <c r="R157" s="214">
        <v>278.3</v>
      </c>
      <c r="S157" s="214">
        <v>324.8</v>
      </c>
    </row>
    <row r="158" spans="1:19" ht="33.75" customHeight="1">
      <c r="A158" s="95"/>
      <c r="B158" s="96"/>
      <c r="C158" s="112"/>
      <c r="D158" s="109"/>
      <c r="E158" s="112"/>
      <c r="F158" s="112"/>
      <c r="G158" s="87"/>
      <c r="H158" s="283" t="s">
        <v>57</v>
      </c>
      <c r="I158" s="10">
        <v>27</v>
      </c>
      <c r="J158" s="7">
        <v>1</v>
      </c>
      <c r="K158" s="16">
        <v>13</v>
      </c>
      <c r="L158" s="93" t="s">
        <v>573</v>
      </c>
      <c r="M158" s="94" t="s">
        <v>349</v>
      </c>
      <c r="N158" s="94" t="s">
        <v>368</v>
      </c>
      <c r="O158" s="94" t="s">
        <v>394</v>
      </c>
      <c r="P158" s="10"/>
      <c r="Q158" s="198">
        <f>Q159+Q162+Q164</f>
        <v>28320.7</v>
      </c>
      <c r="R158" s="198">
        <f>R159+R162+R164</f>
        <v>37156.3</v>
      </c>
      <c r="S158" s="198">
        <f>S159+S162+S164</f>
        <v>31171.1</v>
      </c>
    </row>
    <row r="159" spans="1:19" ht="26.25" customHeight="1">
      <c r="A159" s="97"/>
      <c r="B159" s="96"/>
      <c r="C159" s="95"/>
      <c r="D159" s="358">
        <v>5220000</v>
      </c>
      <c r="E159" s="359"/>
      <c r="F159" s="359"/>
      <c r="G159" s="87">
        <v>622</v>
      </c>
      <c r="H159" s="11" t="s">
        <v>102</v>
      </c>
      <c r="I159" s="10">
        <v>27</v>
      </c>
      <c r="J159" s="7">
        <v>1</v>
      </c>
      <c r="K159" s="16">
        <v>13</v>
      </c>
      <c r="L159" s="93" t="s">
        <v>573</v>
      </c>
      <c r="M159" s="94" t="s">
        <v>349</v>
      </c>
      <c r="N159" s="94" t="s">
        <v>368</v>
      </c>
      <c r="O159" s="94" t="s">
        <v>103</v>
      </c>
      <c r="P159" s="10"/>
      <c r="Q159" s="198">
        <f>SUM(Q160:Q161)</f>
        <v>14549.5</v>
      </c>
      <c r="R159" s="198">
        <f>SUM(R160:R161)</f>
        <v>23385.1</v>
      </c>
      <c r="S159" s="198">
        <f>SUM(S160:S161)</f>
        <v>17399.899999999998</v>
      </c>
    </row>
    <row r="160" spans="1:19" ht="26.25" customHeight="1">
      <c r="A160" s="97"/>
      <c r="B160" s="96"/>
      <c r="C160" s="95"/>
      <c r="D160" s="99"/>
      <c r="E160" s="98"/>
      <c r="F160" s="98"/>
      <c r="G160" s="87"/>
      <c r="H160" s="11" t="s">
        <v>461</v>
      </c>
      <c r="I160" s="6">
        <v>27</v>
      </c>
      <c r="J160" s="7">
        <v>1</v>
      </c>
      <c r="K160" s="16">
        <v>13</v>
      </c>
      <c r="L160" s="93" t="s">
        <v>573</v>
      </c>
      <c r="M160" s="94" t="s">
        <v>349</v>
      </c>
      <c r="N160" s="94" t="s">
        <v>368</v>
      </c>
      <c r="O160" s="94" t="s">
        <v>103</v>
      </c>
      <c r="P160" s="10">
        <v>610</v>
      </c>
      <c r="Q160" s="198">
        <v>360.6</v>
      </c>
      <c r="R160" s="198">
        <v>360.6</v>
      </c>
      <c r="S160" s="198">
        <v>360.6</v>
      </c>
    </row>
    <row r="161" spans="1:19" ht="21" customHeight="1">
      <c r="A161" s="97"/>
      <c r="B161" s="96"/>
      <c r="C161" s="101"/>
      <c r="D161" s="105"/>
      <c r="E161" s="173"/>
      <c r="F161" s="173"/>
      <c r="G161" s="87"/>
      <c r="H161" s="11" t="s">
        <v>499</v>
      </c>
      <c r="I161" s="10">
        <v>27</v>
      </c>
      <c r="J161" s="7">
        <v>1</v>
      </c>
      <c r="K161" s="16">
        <v>13</v>
      </c>
      <c r="L161" s="93" t="s">
        <v>573</v>
      </c>
      <c r="M161" s="94" t="s">
        <v>349</v>
      </c>
      <c r="N161" s="94" t="s">
        <v>368</v>
      </c>
      <c r="O161" s="94" t="s">
        <v>103</v>
      </c>
      <c r="P161" s="10">
        <v>620</v>
      </c>
      <c r="Q161" s="198">
        <f>'Приложение 8'!Q79</f>
        <v>14188.9</v>
      </c>
      <c r="R161" s="198">
        <f>'Приложение 8'!R79</f>
        <v>23024.5</v>
      </c>
      <c r="S161" s="198">
        <f>'Приложение 8'!S79</f>
        <v>17039.3</v>
      </c>
    </row>
    <row r="162" spans="1:19" ht="34.5" customHeight="1">
      <c r="A162" s="108"/>
      <c r="B162" s="109"/>
      <c r="C162" s="104"/>
      <c r="D162" s="105"/>
      <c r="E162" s="102"/>
      <c r="F162" s="102"/>
      <c r="G162" s="87"/>
      <c r="H162" s="11" t="s">
        <v>610</v>
      </c>
      <c r="I162" s="10">
        <v>27</v>
      </c>
      <c r="J162" s="7">
        <v>1</v>
      </c>
      <c r="K162" s="16">
        <v>13</v>
      </c>
      <c r="L162" s="93" t="s">
        <v>573</v>
      </c>
      <c r="M162" s="94" t="s">
        <v>349</v>
      </c>
      <c r="N162" s="94" t="s">
        <v>368</v>
      </c>
      <c r="O162" s="94" t="s">
        <v>609</v>
      </c>
      <c r="P162" s="6"/>
      <c r="Q162" s="200">
        <f>Q163</f>
        <v>9228.7</v>
      </c>
      <c r="R162" s="200">
        <f>R163</f>
        <v>9228.7</v>
      </c>
      <c r="S162" s="200">
        <f>S163</f>
        <v>9228.7</v>
      </c>
    </row>
    <row r="163" spans="1:19" ht="21" customHeight="1">
      <c r="A163" s="108"/>
      <c r="B163" s="109"/>
      <c r="C163" s="104"/>
      <c r="D163" s="105"/>
      <c r="E163" s="102"/>
      <c r="F163" s="102"/>
      <c r="G163" s="87"/>
      <c r="H163" s="11" t="s">
        <v>499</v>
      </c>
      <c r="I163" s="10">
        <v>27</v>
      </c>
      <c r="J163" s="7">
        <v>1</v>
      </c>
      <c r="K163" s="16">
        <v>13</v>
      </c>
      <c r="L163" s="93" t="s">
        <v>573</v>
      </c>
      <c r="M163" s="94" t="s">
        <v>349</v>
      </c>
      <c r="N163" s="94" t="s">
        <v>368</v>
      </c>
      <c r="O163" s="94" t="s">
        <v>609</v>
      </c>
      <c r="P163" s="6">
        <v>620</v>
      </c>
      <c r="Q163" s="200">
        <v>9228.7</v>
      </c>
      <c r="R163" s="200">
        <v>9228.7</v>
      </c>
      <c r="S163" s="200">
        <v>9228.7</v>
      </c>
    </row>
    <row r="164" spans="1:19" ht="66" customHeight="1">
      <c r="A164" s="108"/>
      <c r="B164" s="110"/>
      <c r="C164" s="104"/>
      <c r="D164" s="107"/>
      <c r="E164" s="102"/>
      <c r="F164" s="102"/>
      <c r="G164" s="87"/>
      <c r="H164" s="11" t="s">
        <v>104</v>
      </c>
      <c r="I164" s="10">
        <v>27</v>
      </c>
      <c r="J164" s="7">
        <v>1</v>
      </c>
      <c r="K164" s="16">
        <v>13</v>
      </c>
      <c r="L164" s="93" t="s">
        <v>573</v>
      </c>
      <c r="M164" s="94" t="s">
        <v>349</v>
      </c>
      <c r="N164" s="94" t="s">
        <v>368</v>
      </c>
      <c r="O164" s="94" t="s">
        <v>401</v>
      </c>
      <c r="P164" s="6"/>
      <c r="Q164" s="200">
        <f>Q165</f>
        <v>4542.5</v>
      </c>
      <c r="R164" s="200">
        <f>R165</f>
        <v>4542.5</v>
      </c>
      <c r="S164" s="200">
        <f>S165</f>
        <v>4542.5</v>
      </c>
    </row>
    <row r="165" spans="1:19" ht="27" customHeight="1">
      <c r="A165" s="97"/>
      <c r="B165" s="96"/>
      <c r="C165" s="101"/>
      <c r="D165" s="99"/>
      <c r="E165" s="111"/>
      <c r="F165" s="111"/>
      <c r="G165" s="103">
        <v>120</v>
      </c>
      <c r="H165" s="11" t="s">
        <v>461</v>
      </c>
      <c r="I165" s="10">
        <v>27</v>
      </c>
      <c r="J165" s="7">
        <v>1</v>
      </c>
      <c r="K165" s="7">
        <v>13</v>
      </c>
      <c r="L165" s="93" t="s">
        <v>573</v>
      </c>
      <c r="M165" s="94" t="s">
        <v>349</v>
      </c>
      <c r="N165" s="94" t="s">
        <v>368</v>
      </c>
      <c r="O165" s="94" t="s">
        <v>401</v>
      </c>
      <c r="P165" s="6">
        <v>610</v>
      </c>
      <c r="Q165" s="200">
        <v>4542.5</v>
      </c>
      <c r="R165" s="200">
        <v>4542.5</v>
      </c>
      <c r="S165" s="200">
        <v>4542.5</v>
      </c>
    </row>
    <row r="166" spans="1:19" s="174" customFormat="1" ht="18.75" customHeight="1">
      <c r="A166" s="138"/>
      <c r="B166" s="139"/>
      <c r="C166" s="161"/>
      <c r="D166" s="131"/>
      <c r="E166" s="131"/>
      <c r="F166" s="131"/>
      <c r="G166" s="132"/>
      <c r="H166" s="11" t="s">
        <v>62</v>
      </c>
      <c r="I166" s="10">
        <v>660</v>
      </c>
      <c r="J166" s="7">
        <v>1</v>
      </c>
      <c r="K166" s="7">
        <v>13</v>
      </c>
      <c r="L166" s="93" t="s">
        <v>356</v>
      </c>
      <c r="M166" s="94" t="s">
        <v>349</v>
      </c>
      <c r="N166" s="94" t="s">
        <v>359</v>
      </c>
      <c r="O166" s="94" t="s">
        <v>394</v>
      </c>
      <c r="P166" s="134"/>
      <c r="Q166" s="198">
        <f>Q167+Q170+Q172</f>
        <v>1458.5</v>
      </c>
      <c r="R166" s="198">
        <f>R167+R170+R172</f>
        <v>1123.5</v>
      </c>
      <c r="S166" s="198">
        <f>S167+S170+S172</f>
        <v>1123.5</v>
      </c>
    </row>
    <row r="167" spans="1:19" ht="18.75" customHeight="1">
      <c r="A167" s="97"/>
      <c r="B167" s="96"/>
      <c r="C167" s="95"/>
      <c r="D167" s="358">
        <v>5050000</v>
      </c>
      <c r="E167" s="359"/>
      <c r="F167" s="359"/>
      <c r="G167" s="87">
        <v>321</v>
      </c>
      <c r="H167" s="11" t="s">
        <v>100</v>
      </c>
      <c r="I167" s="10">
        <v>660</v>
      </c>
      <c r="J167" s="7">
        <v>1</v>
      </c>
      <c r="K167" s="7">
        <v>13</v>
      </c>
      <c r="L167" s="16" t="s">
        <v>356</v>
      </c>
      <c r="M167" s="94" t="s">
        <v>349</v>
      </c>
      <c r="N167" s="94" t="s">
        <v>359</v>
      </c>
      <c r="O167" s="94" t="s">
        <v>400</v>
      </c>
      <c r="P167" s="10" t="s">
        <v>322</v>
      </c>
      <c r="Q167" s="198">
        <f>SUM(Q168:Q169)</f>
        <v>994.8</v>
      </c>
      <c r="R167" s="198">
        <f>SUM(R168:R169)</f>
        <v>994.7</v>
      </c>
      <c r="S167" s="198">
        <f>SUM(S168:S169)</f>
        <v>994.7</v>
      </c>
    </row>
    <row r="168" spans="1:19" ht="26.25" customHeight="1">
      <c r="A168" s="97"/>
      <c r="B168" s="96"/>
      <c r="C168" s="95"/>
      <c r="D168" s="99"/>
      <c r="E168" s="98"/>
      <c r="F168" s="98"/>
      <c r="G168" s="87"/>
      <c r="H168" s="11" t="s">
        <v>321</v>
      </c>
      <c r="I168" s="6">
        <v>660</v>
      </c>
      <c r="J168" s="7">
        <v>1</v>
      </c>
      <c r="K168" s="7">
        <v>13</v>
      </c>
      <c r="L168" s="16">
        <v>91</v>
      </c>
      <c r="M168" s="94" t="s">
        <v>349</v>
      </c>
      <c r="N168" s="94" t="s">
        <v>359</v>
      </c>
      <c r="O168" s="94" t="s">
        <v>400</v>
      </c>
      <c r="P168" s="10">
        <v>120</v>
      </c>
      <c r="Q168" s="198">
        <v>926.3</v>
      </c>
      <c r="R168" s="198">
        <v>926.2</v>
      </c>
      <c r="S168" s="198">
        <v>926.2</v>
      </c>
    </row>
    <row r="169" spans="1:19" ht="27.75" customHeight="1">
      <c r="A169" s="97"/>
      <c r="B169" s="96"/>
      <c r="C169" s="101"/>
      <c r="D169" s="99"/>
      <c r="E169" s="111"/>
      <c r="F169" s="111"/>
      <c r="G169" s="87"/>
      <c r="H169" s="5" t="s">
        <v>459</v>
      </c>
      <c r="I169" s="6">
        <v>660</v>
      </c>
      <c r="J169" s="7">
        <v>1</v>
      </c>
      <c r="K169" s="7">
        <v>13</v>
      </c>
      <c r="L169" s="16">
        <v>91</v>
      </c>
      <c r="M169" s="94" t="s">
        <v>349</v>
      </c>
      <c r="N169" s="94" t="s">
        <v>359</v>
      </c>
      <c r="O169" s="94" t="s">
        <v>400</v>
      </c>
      <c r="P169" s="6">
        <v>240</v>
      </c>
      <c r="Q169" s="198">
        <v>68.5</v>
      </c>
      <c r="R169" s="198">
        <v>68.5</v>
      </c>
      <c r="S169" s="198">
        <v>68.5</v>
      </c>
    </row>
    <row r="170" spans="1:19" ht="39" customHeight="1">
      <c r="A170" s="97"/>
      <c r="B170" s="96"/>
      <c r="C170" s="101"/>
      <c r="D170" s="105"/>
      <c r="E170" s="102"/>
      <c r="F170" s="102"/>
      <c r="G170" s="87"/>
      <c r="H170" s="11" t="s">
        <v>610</v>
      </c>
      <c r="I170" s="10">
        <v>660</v>
      </c>
      <c r="J170" s="7">
        <v>1</v>
      </c>
      <c r="K170" s="7">
        <v>13</v>
      </c>
      <c r="L170" s="16">
        <v>91</v>
      </c>
      <c r="M170" s="94" t="s">
        <v>349</v>
      </c>
      <c r="N170" s="94" t="s">
        <v>359</v>
      </c>
      <c r="O170" s="94" t="s">
        <v>609</v>
      </c>
      <c r="P170" s="6"/>
      <c r="Q170" s="200">
        <f>Q171</f>
        <v>128.8</v>
      </c>
      <c r="R170" s="200">
        <f>R171</f>
        <v>128.8</v>
      </c>
      <c r="S170" s="200">
        <f>S171</f>
        <v>128.8</v>
      </c>
    </row>
    <row r="171" spans="1:19" ht="27.75" customHeight="1">
      <c r="A171" s="97"/>
      <c r="B171" s="96"/>
      <c r="C171" s="101"/>
      <c r="D171" s="105"/>
      <c r="E171" s="102"/>
      <c r="F171" s="102"/>
      <c r="G171" s="87"/>
      <c r="H171" s="11" t="s">
        <v>321</v>
      </c>
      <c r="I171" s="10">
        <v>660</v>
      </c>
      <c r="J171" s="7">
        <v>1</v>
      </c>
      <c r="K171" s="7">
        <v>13</v>
      </c>
      <c r="L171" s="16">
        <v>91</v>
      </c>
      <c r="M171" s="94" t="s">
        <v>349</v>
      </c>
      <c r="N171" s="94" t="s">
        <v>359</v>
      </c>
      <c r="O171" s="94" t="s">
        <v>609</v>
      </c>
      <c r="P171" s="6">
        <v>120</v>
      </c>
      <c r="Q171" s="200">
        <v>128.8</v>
      </c>
      <c r="R171" s="200">
        <v>128.8</v>
      </c>
      <c r="S171" s="200">
        <v>128.8</v>
      </c>
    </row>
    <row r="172" spans="1:19" ht="36.75" customHeight="1">
      <c r="A172" s="97"/>
      <c r="B172" s="96"/>
      <c r="C172" s="101"/>
      <c r="D172" s="105"/>
      <c r="E172" s="102"/>
      <c r="F172" s="102"/>
      <c r="G172" s="103"/>
      <c r="H172" s="11" t="s">
        <v>6</v>
      </c>
      <c r="I172" s="10">
        <v>660</v>
      </c>
      <c r="J172" s="7">
        <v>1</v>
      </c>
      <c r="K172" s="7">
        <v>13</v>
      </c>
      <c r="L172" s="16">
        <v>91</v>
      </c>
      <c r="M172" s="94" t="s">
        <v>349</v>
      </c>
      <c r="N172" s="94" t="s">
        <v>359</v>
      </c>
      <c r="O172" s="94" t="s">
        <v>5</v>
      </c>
      <c r="P172" s="6"/>
      <c r="Q172" s="200">
        <f>Q173+Q174</f>
        <v>334.9</v>
      </c>
      <c r="R172" s="200">
        <f>R173+R174</f>
        <v>0</v>
      </c>
      <c r="S172" s="200">
        <f>S173+S174</f>
        <v>0</v>
      </c>
    </row>
    <row r="173" spans="1:19" ht="30.75" customHeight="1">
      <c r="A173" s="97"/>
      <c r="B173" s="96"/>
      <c r="C173" s="101"/>
      <c r="D173" s="105"/>
      <c r="E173" s="102"/>
      <c r="F173" s="102"/>
      <c r="G173" s="103"/>
      <c r="H173" s="11" t="s">
        <v>321</v>
      </c>
      <c r="I173" s="10">
        <v>660</v>
      </c>
      <c r="J173" s="7">
        <v>1</v>
      </c>
      <c r="K173" s="7">
        <v>13</v>
      </c>
      <c r="L173" s="16">
        <v>91</v>
      </c>
      <c r="M173" s="94" t="s">
        <v>349</v>
      </c>
      <c r="N173" s="94" t="s">
        <v>359</v>
      </c>
      <c r="O173" s="94" t="s">
        <v>5</v>
      </c>
      <c r="P173" s="6">
        <v>120</v>
      </c>
      <c r="Q173" s="200">
        <v>323.4</v>
      </c>
      <c r="R173" s="200">
        <v>0</v>
      </c>
      <c r="S173" s="200">
        <v>0</v>
      </c>
    </row>
    <row r="174" spans="1:19" ht="24.75" customHeight="1">
      <c r="A174" s="97"/>
      <c r="B174" s="96"/>
      <c r="C174" s="101"/>
      <c r="D174" s="105"/>
      <c r="E174" s="102"/>
      <c r="F174" s="102"/>
      <c r="G174" s="103"/>
      <c r="H174" s="11" t="s">
        <v>459</v>
      </c>
      <c r="I174" s="10">
        <v>660</v>
      </c>
      <c r="J174" s="7">
        <v>1</v>
      </c>
      <c r="K174" s="7">
        <v>13</v>
      </c>
      <c r="L174" s="16">
        <v>91</v>
      </c>
      <c r="M174" s="94" t="s">
        <v>349</v>
      </c>
      <c r="N174" s="94" t="s">
        <v>359</v>
      </c>
      <c r="O174" s="94" t="s">
        <v>5</v>
      </c>
      <c r="P174" s="6">
        <v>240</v>
      </c>
      <c r="Q174" s="198">
        <v>11.5</v>
      </c>
      <c r="R174" s="198">
        <v>0</v>
      </c>
      <c r="S174" s="198">
        <v>0</v>
      </c>
    </row>
    <row r="175" spans="1:19" s="174" customFormat="1" ht="27" customHeight="1">
      <c r="A175" s="131"/>
      <c r="B175" s="131"/>
      <c r="C175" s="131"/>
      <c r="D175" s="131"/>
      <c r="E175" s="131"/>
      <c r="F175" s="131"/>
      <c r="G175" s="132"/>
      <c r="H175" s="133" t="s">
        <v>342</v>
      </c>
      <c r="I175" s="134">
        <v>27</v>
      </c>
      <c r="J175" s="144">
        <v>3</v>
      </c>
      <c r="K175" s="144" t="s">
        <v>395</v>
      </c>
      <c r="L175" s="136"/>
      <c r="M175" s="137"/>
      <c r="N175" s="137"/>
      <c r="O175" s="137"/>
      <c r="P175" s="142"/>
      <c r="Q175" s="201">
        <f>Q176+Q184</f>
        <v>2381.6</v>
      </c>
      <c r="R175" s="201">
        <f>R176+R184</f>
        <v>2381.6</v>
      </c>
      <c r="S175" s="201">
        <f>S176+S184</f>
        <v>2381.6</v>
      </c>
    </row>
    <row r="176" spans="1:19" s="174" customFormat="1" ht="23.25" customHeight="1">
      <c r="A176" s="131"/>
      <c r="B176" s="131"/>
      <c r="C176" s="131"/>
      <c r="D176" s="131"/>
      <c r="E176" s="131"/>
      <c r="F176" s="131"/>
      <c r="G176" s="132"/>
      <c r="H176" s="133" t="s">
        <v>828</v>
      </c>
      <c r="I176" s="134">
        <v>27</v>
      </c>
      <c r="J176" s="144">
        <v>3</v>
      </c>
      <c r="K176" s="144">
        <v>9</v>
      </c>
      <c r="L176" s="136" t="s">
        <v>322</v>
      </c>
      <c r="M176" s="137" t="s">
        <v>322</v>
      </c>
      <c r="N176" s="137"/>
      <c r="O176" s="137" t="s">
        <v>322</v>
      </c>
      <c r="P176" s="142" t="s">
        <v>322</v>
      </c>
      <c r="Q176" s="201">
        <f aca="true" t="shared" si="12" ref="Q176:S177">Q177</f>
        <v>2115.7</v>
      </c>
      <c r="R176" s="201">
        <f t="shared" si="12"/>
        <v>2115.7</v>
      </c>
      <c r="S176" s="201">
        <f t="shared" si="12"/>
        <v>2115.7</v>
      </c>
    </row>
    <row r="177" spans="1:19" s="174" customFormat="1" ht="33" customHeight="1">
      <c r="A177" s="131"/>
      <c r="B177" s="131"/>
      <c r="C177" s="131"/>
      <c r="D177" s="131"/>
      <c r="E177" s="131"/>
      <c r="F177" s="131"/>
      <c r="G177" s="132"/>
      <c r="H177" s="11" t="s">
        <v>53</v>
      </c>
      <c r="I177" s="10">
        <v>27</v>
      </c>
      <c r="J177" s="7">
        <v>3</v>
      </c>
      <c r="K177" s="7">
        <v>9</v>
      </c>
      <c r="L177" s="93" t="s">
        <v>573</v>
      </c>
      <c r="M177" s="94" t="s">
        <v>349</v>
      </c>
      <c r="N177" s="94" t="s">
        <v>359</v>
      </c>
      <c r="O177" s="94" t="s">
        <v>394</v>
      </c>
      <c r="P177" s="142"/>
      <c r="Q177" s="200">
        <f t="shared" si="12"/>
        <v>2115.7</v>
      </c>
      <c r="R177" s="200">
        <f t="shared" si="12"/>
        <v>2115.7</v>
      </c>
      <c r="S177" s="200">
        <f t="shared" si="12"/>
        <v>2115.7</v>
      </c>
    </row>
    <row r="178" spans="1:19" s="174" customFormat="1" ht="33" customHeight="1">
      <c r="A178" s="131"/>
      <c r="B178" s="131"/>
      <c r="C178" s="131"/>
      <c r="D178" s="131"/>
      <c r="E178" s="131"/>
      <c r="F178" s="131"/>
      <c r="G178" s="132"/>
      <c r="H178" s="11" t="s">
        <v>57</v>
      </c>
      <c r="I178" s="10">
        <v>27</v>
      </c>
      <c r="J178" s="7">
        <v>3</v>
      </c>
      <c r="K178" s="7">
        <v>9</v>
      </c>
      <c r="L178" s="93" t="s">
        <v>573</v>
      </c>
      <c r="M178" s="94" t="s">
        <v>349</v>
      </c>
      <c r="N178" s="94" t="s">
        <v>368</v>
      </c>
      <c r="O178" s="94" t="s">
        <v>394</v>
      </c>
      <c r="P178" s="142"/>
      <c r="Q178" s="200">
        <f>Q179+Q182</f>
        <v>2115.7</v>
      </c>
      <c r="R178" s="200">
        <f>R179+R182</f>
        <v>2115.7</v>
      </c>
      <c r="S178" s="200">
        <f>S179+S182</f>
        <v>2115.7</v>
      </c>
    </row>
    <row r="179" spans="1:19" ht="26.25" customHeight="1">
      <c r="A179" s="86"/>
      <c r="B179" s="86"/>
      <c r="C179" s="86"/>
      <c r="D179" s="86"/>
      <c r="E179" s="86"/>
      <c r="F179" s="86"/>
      <c r="G179" s="87"/>
      <c r="H179" s="11" t="s">
        <v>102</v>
      </c>
      <c r="I179" s="10">
        <v>27</v>
      </c>
      <c r="J179" s="7">
        <v>3</v>
      </c>
      <c r="K179" s="7">
        <v>9</v>
      </c>
      <c r="L179" s="93" t="s">
        <v>573</v>
      </c>
      <c r="M179" s="94" t="s">
        <v>349</v>
      </c>
      <c r="N179" s="94" t="s">
        <v>368</v>
      </c>
      <c r="O179" s="94" t="s">
        <v>103</v>
      </c>
      <c r="P179" s="6" t="s">
        <v>322</v>
      </c>
      <c r="Q179" s="200">
        <f>SUM(Q180:Q181)</f>
        <v>1778.8</v>
      </c>
      <c r="R179" s="200">
        <f>SUM(R180:R181)</f>
        <v>1778.8</v>
      </c>
      <c r="S179" s="200">
        <f>SUM(S180:S181)</f>
        <v>1778.8</v>
      </c>
    </row>
    <row r="180" spans="1:19" ht="26.25" customHeight="1">
      <c r="A180" s="86"/>
      <c r="B180" s="86"/>
      <c r="C180" s="86"/>
      <c r="D180" s="86"/>
      <c r="E180" s="86"/>
      <c r="F180" s="86"/>
      <c r="G180" s="87"/>
      <c r="H180" s="11" t="s">
        <v>462</v>
      </c>
      <c r="I180" s="6">
        <v>27</v>
      </c>
      <c r="J180" s="7">
        <v>3</v>
      </c>
      <c r="K180" s="7">
        <v>9</v>
      </c>
      <c r="L180" s="93" t="s">
        <v>573</v>
      </c>
      <c r="M180" s="94" t="s">
        <v>349</v>
      </c>
      <c r="N180" s="94" t="s">
        <v>368</v>
      </c>
      <c r="O180" s="94" t="s">
        <v>103</v>
      </c>
      <c r="P180" s="6">
        <v>110</v>
      </c>
      <c r="Q180" s="200">
        <v>1625.8</v>
      </c>
      <c r="R180" s="200">
        <v>1625.8</v>
      </c>
      <c r="S180" s="200">
        <v>1625.8</v>
      </c>
    </row>
    <row r="181" spans="1:19" ht="23.25" customHeight="1">
      <c r="A181" s="86"/>
      <c r="B181" s="86"/>
      <c r="C181" s="86"/>
      <c r="D181" s="86"/>
      <c r="E181" s="86"/>
      <c r="F181" s="86"/>
      <c r="G181" s="87"/>
      <c r="H181" s="5" t="s">
        <v>459</v>
      </c>
      <c r="I181" s="8">
        <v>27</v>
      </c>
      <c r="J181" s="7">
        <v>3</v>
      </c>
      <c r="K181" s="7">
        <v>9</v>
      </c>
      <c r="L181" s="93" t="s">
        <v>573</v>
      </c>
      <c r="M181" s="94" t="s">
        <v>349</v>
      </c>
      <c r="N181" s="94" t="s">
        <v>368</v>
      </c>
      <c r="O181" s="94" t="s">
        <v>103</v>
      </c>
      <c r="P181" s="6">
        <v>240</v>
      </c>
      <c r="Q181" s="198">
        <v>153</v>
      </c>
      <c r="R181" s="198">
        <v>153</v>
      </c>
      <c r="S181" s="198">
        <v>153</v>
      </c>
    </row>
    <row r="182" spans="1:19" ht="23.25" customHeight="1">
      <c r="A182" s="86"/>
      <c r="B182" s="86"/>
      <c r="C182" s="86"/>
      <c r="D182" s="86"/>
      <c r="E182" s="86"/>
      <c r="F182" s="86"/>
      <c r="G182" s="87"/>
      <c r="H182" s="11" t="s">
        <v>610</v>
      </c>
      <c r="I182" s="6">
        <v>27</v>
      </c>
      <c r="J182" s="7">
        <v>3</v>
      </c>
      <c r="K182" s="7">
        <v>9</v>
      </c>
      <c r="L182" s="93" t="s">
        <v>573</v>
      </c>
      <c r="M182" s="94" t="s">
        <v>349</v>
      </c>
      <c r="N182" s="94" t="s">
        <v>368</v>
      </c>
      <c r="O182" s="94" t="s">
        <v>609</v>
      </c>
      <c r="P182" s="6"/>
      <c r="Q182" s="200">
        <f>Q183</f>
        <v>336.9</v>
      </c>
      <c r="R182" s="200">
        <f>R183</f>
        <v>336.9</v>
      </c>
      <c r="S182" s="200">
        <f>S183</f>
        <v>336.9</v>
      </c>
    </row>
    <row r="183" spans="1:19" ht="23.25" customHeight="1">
      <c r="A183" s="86"/>
      <c r="B183" s="86"/>
      <c r="C183" s="86"/>
      <c r="D183" s="86"/>
      <c r="E183" s="86"/>
      <c r="F183" s="86"/>
      <c r="G183" s="87"/>
      <c r="H183" s="11" t="s">
        <v>462</v>
      </c>
      <c r="I183" s="6">
        <v>27</v>
      </c>
      <c r="J183" s="7">
        <v>3</v>
      </c>
      <c r="K183" s="7">
        <v>9</v>
      </c>
      <c r="L183" s="93" t="s">
        <v>573</v>
      </c>
      <c r="M183" s="94" t="s">
        <v>349</v>
      </c>
      <c r="N183" s="94" t="s">
        <v>368</v>
      </c>
      <c r="O183" s="94" t="s">
        <v>609</v>
      </c>
      <c r="P183" s="6">
        <v>110</v>
      </c>
      <c r="Q183" s="200">
        <v>336.9</v>
      </c>
      <c r="R183" s="200">
        <v>336.9</v>
      </c>
      <c r="S183" s="200">
        <v>336.9</v>
      </c>
    </row>
    <row r="184" spans="1:19" s="174" customFormat="1" ht="25.5" customHeight="1">
      <c r="A184" s="131"/>
      <c r="B184" s="131"/>
      <c r="C184" s="131"/>
      <c r="D184" s="131"/>
      <c r="E184" s="131"/>
      <c r="F184" s="131"/>
      <c r="G184" s="132"/>
      <c r="H184" s="133" t="s">
        <v>343</v>
      </c>
      <c r="I184" s="134">
        <v>27</v>
      </c>
      <c r="J184" s="144">
        <v>3</v>
      </c>
      <c r="K184" s="144">
        <v>14</v>
      </c>
      <c r="L184" s="136"/>
      <c r="M184" s="137"/>
      <c r="N184" s="137"/>
      <c r="O184" s="137"/>
      <c r="P184" s="142"/>
      <c r="Q184" s="201">
        <f>Q185+Q197</f>
        <v>265.9</v>
      </c>
      <c r="R184" s="201">
        <f>R185+R197</f>
        <v>265.9</v>
      </c>
      <c r="S184" s="201">
        <f>S185+S197</f>
        <v>265.9</v>
      </c>
    </row>
    <row r="185" spans="1:19" ht="38.25" customHeight="1">
      <c r="A185" s="86"/>
      <c r="B185" s="86"/>
      <c r="C185" s="86"/>
      <c r="D185" s="86"/>
      <c r="E185" s="86"/>
      <c r="F185" s="86"/>
      <c r="G185" s="87"/>
      <c r="H185" s="11" t="s">
        <v>644</v>
      </c>
      <c r="I185" s="10">
        <v>27</v>
      </c>
      <c r="J185" s="16">
        <v>3</v>
      </c>
      <c r="K185" s="16">
        <v>14</v>
      </c>
      <c r="L185" s="93" t="s">
        <v>575</v>
      </c>
      <c r="M185" s="94" t="s">
        <v>349</v>
      </c>
      <c r="N185" s="94" t="s">
        <v>359</v>
      </c>
      <c r="O185" s="94" t="s">
        <v>394</v>
      </c>
      <c r="P185" s="6"/>
      <c r="Q185" s="200">
        <f>Q193+Q186</f>
        <v>205.9</v>
      </c>
      <c r="R185" s="200">
        <f>R193+R186</f>
        <v>205.9</v>
      </c>
      <c r="S185" s="200">
        <f>S193+S186</f>
        <v>205.9</v>
      </c>
    </row>
    <row r="186" spans="1:19" ht="22.5" customHeight="1">
      <c r="A186" s="86"/>
      <c r="B186" s="86"/>
      <c r="C186" s="86"/>
      <c r="D186" s="86"/>
      <c r="E186" s="86"/>
      <c r="F186" s="86"/>
      <c r="G186" s="87"/>
      <c r="H186" s="11" t="s">
        <v>406</v>
      </c>
      <c r="I186" s="10">
        <v>27</v>
      </c>
      <c r="J186" s="16">
        <v>3</v>
      </c>
      <c r="K186" s="16">
        <v>14</v>
      </c>
      <c r="L186" s="93" t="s">
        <v>575</v>
      </c>
      <c r="M186" s="94" t="s">
        <v>351</v>
      </c>
      <c r="N186" s="94" t="s">
        <v>359</v>
      </c>
      <c r="O186" s="94" t="s">
        <v>394</v>
      </c>
      <c r="P186" s="6"/>
      <c r="Q186" s="200">
        <f>Q187+Q190</f>
        <v>195.9</v>
      </c>
      <c r="R186" s="200">
        <f>R187+R190</f>
        <v>195.9</v>
      </c>
      <c r="S186" s="200">
        <f>S187+S190</f>
        <v>195.9</v>
      </c>
    </row>
    <row r="187" spans="1:19" ht="33.75" customHeight="1">
      <c r="A187" s="86"/>
      <c r="B187" s="86"/>
      <c r="C187" s="86"/>
      <c r="D187" s="86"/>
      <c r="E187" s="86"/>
      <c r="F187" s="86"/>
      <c r="G187" s="87"/>
      <c r="H187" s="11" t="s">
        <v>654</v>
      </c>
      <c r="I187" s="10">
        <v>27</v>
      </c>
      <c r="J187" s="16">
        <v>3</v>
      </c>
      <c r="K187" s="16">
        <v>14</v>
      </c>
      <c r="L187" s="93" t="s">
        <v>575</v>
      </c>
      <c r="M187" s="94" t="s">
        <v>351</v>
      </c>
      <c r="N187" s="94" t="s">
        <v>367</v>
      </c>
      <c r="O187" s="94" t="s">
        <v>394</v>
      </c>
      <c r="P187" s="6"/>
      <c r="Q187" s="200">
        <f aca="true" t="shared" si="13" ref="Q187:S188">Q188</f>
        <v>35</v>
      </c>
      <c r="R187" s="200">
        <f t="shared" si="13"/>
        <v>35</v>
      </c>
      <c r="S187" s="200">
        <f t="shared" si="13"/>
        <v>35</v>
      </c>
    </row>
    <row r="188" spans="1:19" ht="22.5" customHeight="1">
      <c r="A188" s="86"/>
      <c r="B188" s="86"/>
      <c r="C188" s="86"/>
      <c r="D188" s="86"/>
      <c r="E188" s="86"/>
      <c r="F188" s="86"/>
      <c r="G188" s="87"/>
      <c r="H188" s="11" t="s">
        <v>788</v>
      </c>
      <c r="I188" s="10">
        <v>27</v>
      </c>
      <c r="J188" s="16">
        <v>3</v>
      </c>
      <c r="K188" s="16">
        <v>14</v>
      </c>
      <c r="L188" s="93" t="s">
        <v>575</v>
      </c>
      <c r="M188" s="94" t="s">
        <v>351</v>
      </c>
      <c r="N188" s="94" t="s">
        <v>367</v>
      </c>
      <c r="O188" s="94" t="s">
        <v>787</v>
      </c>
      <c r="P188" s="6"/>
      <c r="Q188" s="200">
        <f t="shared" si="13"/>
        <v>35</v>
      </c>
      <c r="R188" s="200">
        <f t="shared" si="13"/>
        <v>35</v>
      </c>
      <c r="S188" s="200">
        <f t="shared" si="13"/>
        <v>35</v>
      </c>
    </row>
    <row r="189" spans="1:19" ht="22.5" customHeight="1">
      <c r="A189" s="86"/>
      <c r="B189" s="86"/>
      <c r="C189" s="86"/>
      <c r="D189" s="86"/>
      <c r="E189" s="86"/>
      <c r="F189" s="86"/>
      <c r="G189" s="87"/>
      <c r="H189" s="5" t="s">
        <v>459</v>
      </c>
      <c r="I189" s="10">
        <v>27</v>
      </c>
      <c r="J189" s="16">
        <v>3</v>
      </c>
      <c r="K189" s="16">
        <v>14</v>
      </c>
      <c r="L189" s="93" t="s">
        <v>575</v>
      </c>
      <c r="M189" s="94" t="s">
        <v>351</v>
      </c>
      <c r="N189" s="94" t="s">
        <v>367</v>
      </c>
      <c r="O189" s="94" t="s">
        <v>787</v>
      </c>
      <c r="P189" s="6">
        <v>240</v>
      </c>
      <c r="Q189" s="200">
        <v>35</v>
      </c>
      <c r="R189" s="200">
        <v>35</v>
      </c>
      <c r="S189" s="200">
        <v>35</v>
      </c>
    </row>
    <row r="190" spans="1:19" ht="22.5" customHeight="1">
      <c r="A190" s="86"/>
      <c r="B190" s="86"/>
      <c r="C190" s="86"/>
      <c r="D190" s="86"/>
      <c r="E190" s="86"/>
      <c r="F190" s="86"/>
      <c r="G190" s="87"/>
      <c r="H190" s="11" t="s">
        <v>653</v>
      </c>
      <c r="I190" s="10">
        <v>27</v>
      </c>
      <c r="J190" s="16">
        <v>3</v>
      </c>
      <c r="K190" s="16">
        <v>14</v>
      </c>
      <c r="L190" s="93" t="s">
        <v>575</v>
      </c>
      <c r="M190" s="94" t="s">
        <v>351</v>
      </c>
      <c r="N190" s="94" t="s">
        <v>368</v>
      </c>
      <c r="O190" s="94" t="s">
        <v>394</v>
      </c>
      <c r="P190" s="6"/>
      <c r="Q190" s="200">
        <f aca="true" t="shared" si="14" ref="Q190:S191">Q191</f>
        <v>160.9</v>
      </c>
      <c r="R190" s="200">
        <f t="shared" si="14"/>
        <v>160.9</v>
      </c>
      <c r="S190" s="200">
        <f t="shared" si="14"/>
        <v>160.9</v>
      </c>
    </row>
    <row r="191" spans="1:19" ht="36.75" customHeight="1">
      <c r="A191" s="86"/>
      <c r="B191" s="86"/>
      <c r="C191" s="86"/>
      <c r="D191" s="86"/>
      <c r="E191" s="86"/>
      <c r="F191" s="86"/>
      <c r="G191" s="87"/>
      <c r="H191" s="11" t="s">
        <v>457</v>
      </c>
      <c r="I191" s="10">
        <v>27</v>
      </c>
      <c r="J191" s="16">
        <v>3</v>
      </c>
      <c r="K191" s="16">
        <v>14</v>
      </c>
      <c r="L191" s="93" t="s">
        <v>575</v>
      </c>
      <c r="M191" s="94" t="s">
        <v>351</v>
      </c>
      <c r="N191" s="94" t="s">
        <v>368</v>
      </c>
      <c r="O191" s="94" t="s">
        <v>109</v>
      </c>
      <c r="P191" s="6"/>
      <c r="Q191" s="200">
        <f t="shared" si="14"/>
        <v>160.9</v>
      </c>
      <c r="R191" s="200">
        <f t="shared" si="14"/>
        <v>160.9</v>
      </c>
      <c r="S191" s="200">
        <f t="shared" si="14"/>
        <v>160.9</v>
      </c>
    </row>
    <row r="192" spans="1:19" ht="22.5" customHeight="1">
      <c r="A192" s="86"/>
      <c r="B192" s="86"/>
      <c r="C192" s="86"/>
      <c r="D192" s="86"/>
      <c r="E192" s="86"/>
      <c r="F192" s="86"/>
      <c r="G192" s="87"/>
      <c r="H192" s="5" t="s">
        <v>459</v>
      </c>
      <c r="I192" s="10">
        <v>27</v>
      </c>
      <c r="J192" s="16">
        <v>3</v>
      </c>
      <c r="K192" s="16">
        <v>14</v>
      </c>
      <c r="L192" s="93" t="s">
        <v>575</v>
      </c>
      <c r="M192" s="94" t="s">
        <v>351</v>
      </c>
      <c r="N192" s="94" t="s">
        <v>368</v>
      </c>
      <c r="O192" s="94" t="s">
        <v>109</v>
      </c>
      <c r="P192" s="6">
        <v>240</v>
      </c>
      <c r="Q192" s="200">
        <v>160.9</v>
      </c>
      <c r="R192" s="200">
        <v>160.9</v>
      </c>
      <c r="S192" s="200">
        <v>160.9</v>
      </c>
    </row>
    <row r="193" spans="1:19" ht="35.25" customHeight="1">
      <c r="A193" s="86"/>
      <c r="B193" s="86"/>
      <c r="C193" s="86"/>
      <c r="D193" s="86"/>
      <c r="E193" s="86"/>
      <c r="F193" s="86"/>
      <c r="G193" s="87"/>
      <c r="H193" s="34" t="s">
        <v>652</v>
      </c>
      <c r="I193" s="10">
        <v>27</v>
      </c>
      <c r="J193" s="16">
        <v>3</v>
      </c>
      <c r="K193" s="16">
        <v>14</v>
      </c>
      <c r="L193" s="16">
        <v>35</v>
      </c>
      <c r="M193" s="94" t="s">
        <v>596</v>
      </c>
      <c r="N193" s="94" t="s">
        <v>359</v>
      </c>
      <c r="O193" s="94" t="s">
        <v>394</v>
      </c>
      <c r="P193" s="6"/>
      <c r="Q193" s="200">
        <f>Q194</f>
        <v>10</v>
      </c>
      <c r="R193" s="200">
        <f aca="true" t="shared" si="15" ref="R193:S195">R194</f>
        <v>10</v>
      </c>
      <c r="S193" s="200">
        <f t="shared" si="15"/>
        <v>10</v>
      </c>
    </row>
    <row r="194" spans="1:19" ht="36.75" customHeight="1">
      <c r="A194" s="86"/>
      <c r="B194" s="86"/>
      <c r="C194" s="86"/>
      <c r="D194" s="86"/>
      <c r="E194" s="86"/>
      <c r="F194" s="86"/>
      <c r="G194" s="87"/>
      <c r="H194" s="11" t="s">
        <v>651</v>
      </c>
      <c r="I194" s="10">
        <v>27</v>
      </c>
      <c r="J194" s="16">
        <v>3</v>
      </c>
      <c r="K194" s="16">
        <v>14</v>
      </c>
      <c r="L194" s="16">
        <v>35</v>
      </c>
      <c r="M194" s="94" t="s">
        <v>596</v>
      </c>
      <c r="N194" s="94" t="s">
        <v>350</v>
      </c>
      <c r="O194" s="94" t="s">
        <v>394</v>
      </c>
      <c r="P194" s="6"/>
      <c r="Q194" s="200">
        <f>Q195</f>
        <v>10</v>
      </c>
      <c r="R194" s="200">
        <f t="shared" si="15"/>
        <v>10</v>
      </c>
      <c r="S194" s="200">
        <f t="shared" si="15"/>
        <v>10</v>
      </c>
    </row>
    <row r="195" spans="1:19" ht="21" customHeight="1">
      <c r="A195" s="86"/>
      <c r="B195" s="86"/>
      <c r="C195" s="86"/>
      <c r="D195" s="86"/>
      <c r="E195" s="86"/>
      <c r="F195" s="86"/>
      <c r="G195" s="87"/>
      <c r="H195" s="11" t="s">
        <v>650</v>
      </c>
      <c r="I195" s="10">
        <v>27</v>
      </c>
      <c r="J195" s="16">
        <v>3</v>
      </c>
      <c r="K195" s="16">
        <v>14</v>
      </c>
      <c r="L195" s="16">
        <v>35</v>
      </c>
      <c r="M195" s="94" t="s">
        <v>596</v>
      </c>
      <c r="N195" s="94" t="s">
        <v>350</v>
      </c>
      <c r="O195" s="94" t="s">
        <v>787</v>
      </c>
      <c r="P195" s="6"/>
      <c r="Q195" s="200">
        <f>Q196</f>
        <v>10</v>
      </c>
      <c r="R195" s="200">
        <f t="shared" si="15"/>
        <v>10</v>
      </c>
      <c r="S195" s="200">
        <f t="shared" si="15"/>
        <v>10</v>
      </c>
    </row>
    <row r="196" spans="1:19" ht="19.5" customHeight="1">
      <c r="A196" s="86"/>
      <c r="B196" s="86"/>
      <c r="C196" s="86"/>
      <c r="D196" s="86"/>
      <c r="E196" s="86"/>
      <c r="F196" s="86"/>
      <c r="G196" s="87"/>
      <c r="H196" s="5" t="s">
        <v>459</v>
      </c>
      <c r="I196" s="10">
        <v>27</v>
      </c>
      <c r="J196" s="7">
        <v>3</v>
      </c>
      <c r="K196" s="16">
        <v>14</v>
      </c>
      <c r="L196" s="16">
        <v>35</v>
      </c>
      <c r="M196" s="94" t="s">
        <v>596</v>
      </c>
      <c r="N196" s="94" t="s">
        <v>350</v>
      </c>
      <c r="O196" s="94" t="s">
        <v>787</v>
      </c>
      <c r="P196" s="6">
        <v>240</v>
      </c>
      <c r="Q196" s="200">
        <v>10</v>
      </c>
      <c r="R196" s="215">
        <v>10</v>
      </c>
      <c r="S196" s="215">
        <v>10</v>
      </c>
    </row>
    <row r="197" spans="1:19" ht="42" customHeight="1">
      <c r="A197" s="86"/>
      <c r="B197" s="86"/>
      <c r="C197" s="86"/>
      <c r="D197" s="86"/>
      <c r="E197" s="86"/>
      <c r="F197" s="86"/>
      <c r="G197" s="87"/>
      <c r="H197" s="34" t="s">
        <v>645</v>
      </c>
      <c r="I197" s="6">
        <v>27</v>
      </c>
      <c r="J197" s="7">
        <v>3</v>
      </c>
      <c r="K197" s="16">
        <v>14</v>
      </c>
      <c r="L197" s="16">
        <v>37</v>
      </c>
      <c r="M197" s="94" t="s">
        <v>349</v>
      </c>
      <c r="N197" s="94" t="s">
        <v>359</v>
      </c>
      <c r="O197" s="94" t="s">
        <v>394</v>
      </c>
      <c r="P197" s="6"/>
      <c r="Q197" s="200">
        <f>Q198</f>
        <v>60</v>
      </c>
      <c r="R197" s="200">
        <f aca="true" t="shared" si="16" ref="R197:S199">R198</f>
        <v>60</v>
      </c>
      <c r="S197" s="200">
        <f t="shared" si="16"/>
        <v>60</v>
      </c>
    </row>
    <row r="198" spans="1:19" ht="34.5" customHeight="1">
      <c r="A198" s="86"/>
      <c r="B198" s="86"/>
      <c r="C198" s="86"/>
      <c r="D198" s="86"/>
      <c r="E198" s="86"/>
      <c r="F198" s="86"/>
      <c r="G198" s="87"/>
      <c r="H198" s="34" t="s">
        <v>789</v>
      </c>
      <c r="I198" s="6">
        <v>27</v>
      </c>
      <c r="J198" s="7">
        <v>3</v>
      </c>
      <c r="K198" s="16">
        <v>14</v>
      </c>
      <c r="L198" s="16">
        <v>37</v>
      </c>
      <c r="M198" s="94" t="s">
        <v>349</v>
      </c>
      <c r="N198" s="94" t="s">
        <v>350</v>
      </c>
      <c r="O198" s="94" t="s">
        <v>394</v>
      </c>
      <c r="P198" s="6"/>
      <c r="Q198" s="200">
        <f>Q199</f>
        <v>60</v>
      </c>
      <c r="R198" s="200">
        <f t="shared" si="16"/>
        <v>60</v>
      </c>
      <c r="S198" s="200">
        <f t="shared" si="16"/>
        <v>60</v>
      </c>
    </row>
    <row r="199" spans="1:19" ht="19.5" customHeight="1">
      <c r="A199" s="86"/>
      <c r="B199" s="86"/>
      <c r="C199" s="86"/>
      <c r="D199" s="86"/>
      <c r="E199" s="86"/>
      <c r="F199" s="86"/>
      <c r="G199" s="87"/>
      <c r="H199" s="34" t="s">
        <v>646</v>
      </c>
      <c r="I199" s="6">
        <v>27</v>
      </c>
      <c r="J199" s="7">
        <v>3</v>
      </c>
      <c r="K199" s="16">
        <v>14</v>
      </c>
      <c r="L199" s="16">
        <v>37</v>
      </c>
      <c r="M199" s="94" t="s">
        <v>349</v>
      </c>
      <c r="N199" s="94" t="s">
        <v>350</v>
      </c>
      <c r="O199" s="94" t="s">
        <v>46</v>
      </c>
      <c r="P199" s="6"/>
      <c r="Q199" s="200">
        <f>Q200</f>
        <v>60</v>
      </c>
      <c r="R199" s="200">
        <f t="shared" si="16"/>
        <v>60</v>
      </c>
      <c r="S199" s="200">
        <f t="shared" si="16"/>
        <v>60</v>
      </c>
    </row>
    <row r="200" spans="1:19" ht="19.5" customHeight="1">
      <c r="A200" s="86"/>
      <c r="B200" s="86"/>
      <c r="C200" s="86"/>
      <c r="D200" s="86"/>
      <c r="E200" s="86"/>
      <c r="F200" s="86"/>
      <c r="G200" s="87"/>
      <c r="H200" s="34" t="s">
        <v>459</v>
      </c>
      <c r="I200" s="6">
        <v>27</v>
      </c>
      <c r="J200" s="7">
        <v>3</v>
      </c>
      <c r="K200" s="16">
        <v>14</v>
      </c>
      <c r="L200" s="16">
        <v>37</v>
      </c>
      <c r="M200" s="94" t="s">
        <v>349</v>
      </c>
      <c r="N200" s="94" t="s">
        <v>350</v>
      </c>
      <c r="O200" s="94" t="s">
        <v>46</v>
      </c>
      <c r="P200" s="6">
        <v>240</v>
      </c>
      <c r="Q200" s="200">
        <v>60</v>
      </c>
      <c r="R200" s="215">
        <v>60</v>
      </c>
      <c r="S200" s="215">
        <v>60</v>
      </c>
    </row>
    <row r="201" spans="1:19" s="174" customFormat="1" ht="23.25" customHeight="1">
      <c r="A201" s="131"/>
      <c r="B201" s="131"/>
      <c r="C201" s="131"/>
      <c r="D201" s="131"/>
      <c r="E201" s="131"/>
      <c r="F201" s="131"/>
      <c r="G201" s="132"/>
      <c r="H201" s="133" t="s">
        <v>335</v>
      </c>
      <c r="I201" s="142">
        <v>27</v>
      </c>
      <c r="J201" s="144">
        <v>4</v>
      </c>
      <c r="K201" s="135"/>
      <c r="L201" s="136"/>
      <c r="M201" s="137"/>
      <c r="N201" s="137"/>
      <c r="O201" s="137"/>
      <c r="P201" s="142"/>
      <c r="Q201" s="201">
        <f>Q202+Q207+Q242</f>
        <v>25027.800000000003</v>
      </c>
      <c r="R201" s="201">
        <f>R202+R207+R242</f>
        <v>21824.7</v>
      </c>
      <c r="S201" s="201">
        <f>S202+S207+S242</f>
        <v>22482.7</v>
      </c>
    </row>
    <row r="202" spans="1:19" s="174" customFormat="1" ht="26.25" customHeight="1">
      <c r="A202" s="138"/>
      <c r="B202" s="139"/>
      <c r="C202" s="149"/>
      <c r="D202" s="210"/>
      <c r="E202" s="161"/>
      <c r="F202" s="161"/>
      <c r="G202" s="132"/>
      <c r="H202" s="276" t="s">
        <v>110</v>
      </c>
      <c r="I202" s="148">
        <v>27</v>
      </c>
      <c r="J202" s="144">
        <v>4</v>
      </c>
      <c r="K202" s="135">
        <v>8</v>
      </c>
      <c r="L202" s="136"/>
      <c r="M202" s="137"/>
      <c r="N202" s="137"/>
      <c r="O202" s="137"/>
      <c r="P202" s="134"/>
      <c r="Q202" s="197">
        <f aca="true" t="shared" si="17" ref="Q202:S205">Q203</f>
        <v>3554.1</v>
      </c>
      <c r="R202" s="197">
        <f t="shared" si="17"/>
        <v>0</v>
      </c>
      <c r="S202" s="197">
        <f t="shared" si="17"/>
        <v>0</v>
      </c>
    </row>
    <row r="203" spans="1:19" s="174" customFormat="1" ht="26.25" customHeight="1">
      <c r="A203" s="138"/>
      <c r="B203" s="139"/>
      <c r="C203" s="149"/>
      <c r="D203" s="210"/>
      <c r="E203" s="161"/>
      <c r="F203" s="161"/>
      <c r="G203" s="132"/>
      <c r="H203" s="11" t="s">
        <v>53</v>
      </c>
      <c r="I203" s="6">
        <v>27</v>
      </c>
      <c r="J203" s="7">
        <v>4</v>
      </c>
      <c r="K203" s="16">
        <v>8</v>
      </c>
      <c r="L203" s="93" t="s">
        <v>573</v>
      </c>
      <c r="M203" s="94" t="s">
        <v>349</v>
      </c>
      <c r="N203" s="94" t="s">
        <v>359</v>
      </c>
      <c r="O203" s="94" t="s">
        <v>394</v>
      </c>
      <c r="P203" s="134"/>
      <c r="Q203" s="298">
        <f t="shared" si="17"/>
        <v>3554.1</v>
      </c>
      <c r="R203" s="298">
        <f t="shared" si="17"/>
        <v>0</v>
      </c>
      <c r="S203" s="298">
        <f t="shared" si="17"/>
        <v>0</v>
      </c>
    </row>
    <row r="204" spans="1:19" s="174" customFormat="1" ht="26.25" customHeight="1">
      <c r="A204" s="138"/>
      <c r="B204" s="139"/>
      <c r="C204" s="149"/>
      <c r="D204" s="210"/>
      <c r="E204" s="161"/>
      <c r="F204" s="161"/>
      <c r="G204" s="132"/>
      <c r="H204" s="5" t="s">
        <v>55</v>
      </c>
      <c r="I204" s="8">
        <v>27</v>
      </c>
      <c r="J204" s="7">
        <v>4</v>
      </c>
      <c r="K204" s="16">
        <v>8</v>
      </c>
      <c r="L204" s="93" t="s">
        <v>573</v>
      </c>
      <c r="M204" s="94" t="s">
        <v>349</v>
      </c>
      <c r="N204" s="94" t="s">
        <v>367</v>
      </c>
      <c r="O204" s="94" t="s">
        <v>394</v>
      </c>
      <c r="P204" s="134"/>
      <c r="Q204" s="298">
        <f t="shared" si="17"/>
        <v>3554.1</v>
      </c>
      <c r="R204" s="297">
        <f t="shared" si="17"/>
        <v>0</v>
      </c>
      <c r="S204" s="297">
        <f t="shared" si="17"/>
        <v>0</v>
      </c>
    </row>
    <row r="205" spans="1:19" ht="36.75" customHeight="1">
      <c r="A205" s="97"/>
      <c r="B205" s="96"/>
      <c r="C205" s="101"/>
      <c r="D205" s="109"/>
      <c r="E205" s="112"/>
      <c r="F205" s="112"/>
      <c r="G205" s="87"/>
      <c r="H205" s="30" t="s">
        <v>811</v>
      </c>
      <c r="I205" s="8">
        <v>27</v>
      </c>
      <c r="J205" s="7">
        <v>4</v>
      </c>
      <c r="K205" s="16">
        <v>8</v>
      </c>
      <c r="L205" s="93" t="s">
        <v>573</v>
      </c>
      <c r="M205" s="94" t="s">
        <v>349</v>
      </c>
      <c r="N205" s="94" t="s">
        <v>367</v>
      </c>
      <c r="O205" s="94" t="s">
        <v>810</v>
      </c>
      <c r="P205" s="10"/>
      <c r="Q205" s="198">
        <f t="shared" si="17"/>
        <v>3554.1</v>
      </c>
      <c r="R205" s="200">
        <f t="shared" si="17"/>
        <v>0</v>
      </c>
      <c r="S205" s="200">
        <f t="shared" si="17"/>
        <v>0</v>
      </c>
    </row>
    <row r="206" spans="1:19" ht="28.5" customHeight="1">
      <c r="A206" s="97"/>
      <c r="B206" s="96"/>
      <c r="C206" s="101"/>
      <c r="D206" s="109"/>
      <c r="E206" s="112"/>
      <c r="F206" s="112"/>
      <c r="G206" s="87"/>
      <c r="H206" s="30" t="s">
        <v>459</v>
      </c>
      <c r="I206" s="8">
        <v>27</v>
      </c>
      <c r="J206" s="21">
        <v>4</v>
      </c>
      <c r="K206" s="16">
        <v>8</v>
      </c>
      <c r="L206" s="93" t="s">
        <v>573</v>
      </c>
      <c r="M206" s="94" t="s">
        <v>349</v>
      </c>
      <c r="N206" s="94" t="s">
        <v>367</v>
      </c>
      <c r="O206" s="94" t="s">
        <v>810</v>
      </c>
      <c r="P206" s="10">
        <v>240</v>
      </c>
      <c r="Q206" s="198">
        <v>3554.1</v>
      </c>
      <c r="R206" s="200">
        <v>0</v>
      </c>
      <c r="S206" s="200">
        <v>0</v>
      </c>
    </row>
    <row r="207" spans="1:19" s="174" customFormat="1" ht="24.75" customHeight="1">
      <c r="A207" s="138"/>
      <c r="B207" s="139"/>
      <c r="C207" s="149"/>
      <c r="D207" s="146"/>
      <c r="E207" s="150"/>
      <c r="F207" s="150"/>
      <c r="G207" s="151">
        <v>321</v>
      </c>
      <c r="H207" s="145" t="s">
        <v>96</v>
      </c>
      <c r="I207" s="148">
        <v>27</v>
      </c>
      <c r="J207" s="152">
        <v>4</v>
      </c>
      <c r="K207" s="135">
        <v>9</v>
      </c>
      <c r="L207" s="136"/>
      <c r="M207" s="137"/>
      <c r="N207" s="137"/>
      <c r="O207" s="137"/>
      <c r="P207" s="142"/>
      <c r="Q207" s="201">
        <f>Q208</f>
        <v>14323.400000000001</v>
      </c>
      <c r="R207" s="201">
        <f>R232</f>
        <v>14674.4</v>
      </c>
      <c r="S207" s="201">
        <f>S232</f>
        <v>15332.4</v>
      </c>
    </row>
    <row r="208" spans="1:19" ht="35.25" customHeight="1">
      <c r="A208" s="97"/>
      <c r="B208" s="96"/>
      <c r="C208" s="101"/>
      <c r="D208" s="99"/>
      <c r="E208" s="111"/>
      <c r="F208" s="111"/>
      <c r="G208" s="103">
        <v>530</v>
      </c>
      <c r="H208" s="5" t="s">
        <v>513</v>
      </c>
      <c r="I208" s="10">
        <v>27</v>
      </c>
      <c r="J208" s="16">
        <v>4</v>
      </c>
      <c r="K208" s="16">
        <v>9</v>
      </c>
      <c r="L208" s="93" t="s">
        <v>363</v>
      </c>
      <c r="M208" s="94" t="s">
        <v>349</v>
      </c>
      <c r="N208" s="94" t="s">
        <v>359</v>
      </c>
      <c r="O208" s="94" t="s">
        <v>394</v>
      </c>
      <c r="P208" s="6"/>
      <c r="Q208" s="200">
        <f>Q209+Q213+Q216+Q226+Q229+Q223</f>
        <v>14323.400000000001</v>
      </c>
      <c r="R208" s="200">
        <f>R209+R213+R216+R226+R229</f>
        <v>0</v>
      </c>
      <c r="S208" s="200">
        <f>S209+S213+S216+S226+S229</f>
        <v>0</v>
      </c>
    </row>
    <row r="209" spans="1:19" ht="29.25" customHeight="1">
      <c r="A209" s="97"/>
      <c r="B209" s="96"/>
      <c r="C209" s="101"/>
      <c r="D209" s="99"/>
      <c r="E209" s="111"/>
      <c r="F209" s="111"/>
      <c r="G209" s="103"/>
      <c r="H209" s="11" t="s">
        <v>413</v>
      </c>
      <c r="I209" s="10">
        <v>27</v>
      </c>
      <c r="J209" s="16">
        <v>4</v>
      </c>
      <c r="K209" s="16">
        <v>9</v>
      </c>
      <c r="L209" s="93" t="s">
        <v>363</v>
      </c>
      <c r="M209" s="94" t="s">
        <v>349</v>
      </c>
      <c r="N209" s="94" t="s">
        <v>350</v>
      </c>
      <c r="O209" s="94" t="s">
        <v>394</v>
      </c>
      <c r="P209" s="6"/>
      <c r="Q209" s="200">
        <f>Q210</f>
        <v>3250.7</v>
      </c>
      <c r="R209" s="200">
        <f>R210</f>
        <v>0</v>
      </c>
      <c r="S209" s="200">
        <f>S210</f>
        <v>0</v>
      </c>
    </row>
    <row r="210" spans="1:19" ht="35.25" customHeight="1">
      <c r="A210" s="97"/>
      <c r="B210" s="96"/>
      <c r="C210" s="101"/>
      <c r="D210" s="99"/>
      <c r="E210" s="111"/>
      <c r="F210" s="111"/>
      <c r="G210" s="103"/>
      <c r="H210" s="11" t="s">
        <v>474</v>
      </c>
      <c r="I210" s="10">
        <v>27</v>
      </c>
      <c r="J210" s="16">
        <v>4</v>
      </c>
      <c r="K210" s="16">
        <v>9</v>
      </c>
      <c r="L210" s="93" t="s">
        <v>363</v>
      </c>
      <c r="M210" s="94" t="s">
        <v>349</v>
      </c>
      <c r="N210" s="94" t="s">
        <v>350</v>
      </c>
      <c r="O210" s="94" t="s">
        <v>107</v>
      </c>
      <c r="P210" s="6"/>
      <c r="Q210" s="200">
        <f>Q211+Q212</f>
        <v>3250.7</v>
      </c>
      <c r="R210" s="200">
        <f>R211+R212</f>
        <v>0</v>
      </c>
      <c r="S210" s="200">
        <f>S211+S212</f>
        <v>0</v>
      </c>
    </row>
    <row r="211" spans="1:19" ht="26.25" customHeight="1">
      <c r="A211" s="97"/>
      <c r="B211" s="96"/>
      <c r="C211" s="101"/>
      <c r="D211" s="99"/>
      <c r="E211" s="111"/>
      <c r="F211" s="111"/>
      <c r="G211" s="103"/>
      <c r="H211" s="30" t="s">
        <v>459</v>
      </c>
      <c r="I211" s="10">
        <v>27</v>
      </c>
      <c r="J211" s="16">
        <v>4</v>
      </c>
      <c r="K211" s="16">
        <v>9</v>
      </c>
      <c r="L211" s="93" t="s">
        <v>363</v>
      </c>
      <c r="M211" s="94" t="s">
        <v>349</v>
      </c>
      <c r="N211" s="94" t="s">
        <v>350</v>
      </c>
      <c r="O211" s="94" t="s">
        <v>107</v>
      </c>
      <c r="P211" s="6">
        <v>240</v>
      </c>
      <c r="Q211" s="200">
        <v>3250.7</v>
      </c>
      <c r="R211" s="200">
        <v>0</v>
      </c>
      <c r="S211" s="200">
        <v>0</v>
      </c>
    </row>
    <row r="212" spans="1:19" ht="26.25" customHeight="1" hidden="1">
      <c r="A212" s="97"/>
      <c r="B212" s="96"/>
      <c r="C212" s="101"/>
      <c r="D212" s="99"/>
      <c r="E212" s="111"/>
      <c r="F212" s="111"/>
      <c r="G212" s="103"/>
      <c r="H212" s="11" t="s">
        <v>399</v>
      </c>
      <c r="I212" s="10">
        <v>27</v>
      </c>
      <c r="J212" s="16">
        <v>4</v>
      </c>
      <c r="K212" s="16">
        <v>9</v>
      </c>
      <c r="L212" s="93" t="s">
        <v>363</v>
      </c>
      <c r="M212" s="94" t="s">
        <v>349</v>
      </c>
      <c r="N212" s="94" t="s">
        <v>350</v>
      </c>
      <c r="O212" s="94" t="s">
        <v>107</v>
      </c>
      <c r="P212" s="6">
        <v>540</v>
      </c>
      <c r="Q212" s="200">
        <v>0</v>
      </c>
      <c r="R212" s="200">
        <v>0</v>
      </c>
      <c r="S212" s="200">
        <v>0</v>
      </c>
    </row>
    <row r="213" spans="1:19" ht="25.5" customHeight="1">
      <c r="A213" s="97"/>
      <c r="B213" s="96"/>
      <c r="C213" s="101"/>
      <c r="D213" s="99"/>
      <c r="E213" s="111"/>
      <c r="F213" s="111"/>
      <c r="G213" s="103"/>
      <c r="H213" s="11" t="s">
        <v>554</v>
      </c>
      <c r="I213" s="10">
        <v>27</v>
      </c>
      <c r="J213" s="16">
        <v>4</v>
      </c>
      <c r="K213" s="16">
        <v>9</v>
      </c>
      <c r="L213" s="93" t="s">
        <v>363</v>
      </c>
      <c r="M213" s="94" t="s">
        <v>349</v>
      </c>
      <c r="N213" s="94" t="s">
        <v>367</v>
      </c>
      <c r="O213" s="94" t="s">
        <v>394</v>
      </c>
      <c r="P213" s="6"/>
      <c r="Q213" s="200">
        <f aca="true" t="shared" si="18" ref="Q213:S214">Q214</f>
        <v>250</v>
      </c>
      <c r="R213" s="200">
        <f t="shared" si="18"/>
        <v>0</v>
      </c>
      <c r="S213" s="200">
        <f t="shared" si="18"/>
        <v>0</v>
      </c>
    </row>
    <row r="214" spans="1:19" ht="24.75" customHeight="1">
      <c r="A214" s="97"/>
      <c r="B214" s="96"/>
      <c r="C214" s="101"/>
      <c r="D214" s="99"/>
      <c r="E214" s="111"/>
      <c r="F214" s="111"/>
      <c r="G214" s="103">
        <v>611</v>
      </c>
      <c r="H214" s="11" t="s">
        <v>504</v>
      </c>
      <c r="I214" s="10">
        <v>27</v>
      </c>
      <c r="J214" s="16">
        <v>4</v>
      </c>
      <c r="K214" s="16">
        <v>9</v>
      </c>
      <c r="L214" s="93" t="s">
        <v>363</v>
      </c>
      <c r="M214" s="94" t="s">
        <v>349</v>
      </c>
      <c r="N214" s="94" t="s">
        <v>367</v>
      </c>
      <c r="O214" s="94" t="s">
        <v>503</v>
      </c>
      <c r="P214" s="6"/>
      <c r="Q214" s="200">
        <f t="shared" si="18"/>
        <v>250</v>
      </c>
      <c r="R214" s="200">
        <f t="shared" si="18"/>
        <v>0</v>
      </c>
      <c r="S214" s="200">
        <f t="shared" si="18"/>
        <v>0</v>
      </c>
    </row>
    <row r="215" spans="1:19" ht="27.75" customHeight="1">
      <c r="A215" s="97"/>
      <c r="B215" s="96"/>
      <c r="C215" s="101"/>
      <c r="D215" s="99"/>
      <c r="E215" s="102"/>
      <c r="F215" s="102"/>
      <c r="G215" s="103"/>
      <c r="H215" s="11" t="s">
        <v>399</v>
      </c>
      <c r="I215" s="6">
        <v>27</v>
      </c>
      <c r="J215" s="7">
        <v>4</v>
      </c>
      <c r="K215" s="16">
        <v>9</v>
      </c>
      <c r="L215" s="93" t="s">
        <v>363</v>
      </c>
      <c r="M215" s="94" t="s">
        <v>349</v>
      </c>
      <c r="N215" s="94" t="s">
        <v>367</v>
      </c>
      <c r="O215" s="94" t="s">
        <v>503</v>
      </c>
      <c r="P215" s="6">
        <v>540</v>
      </c>
      <c r="Q215" s="198">
        <v>250</v>
      </c>
      <c r="R215" s="198"/>
      <c r="S215" s="198"/>
    </row>
    <row r="216" spans="1:19" ht="24.75" customHeight="1">
      <c r="A216" s="97"/>
      <c r="B216" s="96"/>
      <c r="C216" s="101"/>
      <c r="D216" s="99"/>
      <c r="E216" s="102"/>
      <c r="F216" s="102"/>
      <c r="G216" s="103"/>
      <c r="H216" s="5" t="s">
        <v>568</v>
      </c>
      <c r="I216" s="13">
        <v>27</v>
      </c>
      <c r="J216" s="7">
        <v>4</v>
      </c>
      <c r="K216" s="16">
        <v>9</v>
      </c>
      <c r="L216" s="93" t="s">
        <v>363</v>
      </c>
      <c r="M216" s="94" t="s">
        <v>349</v>
      </c>
      <c r="N216" s="94" t="s">
        <v>368</v>
      </c>
      <c r="O216" s="94" t="s">
        <v>394</v>
      </c>
      <c r="P216" s="6"/>
      <c r="Q216" s="200">
        <f>Q217+Q220</f>
        <v>7901.5</v>
      </c>
      <c r="R216" s="200">
        <f>R217</f>
        <v>0</v>
      </c>
      <c r="S216" s="200">
        <f>S217</f>
        <v>0</v>
      </c>
    </row>
    <row r="217" spans="1:19" ht="24.75" customHeight="1">
      <c r="A217" s="97"/>
      <c r="B217" s="96"/>
      <c r="C217" s="101"/>
      <c r="D217" s="99"/>
      <c r="E217" s="102"/>
      <c r="F217" s="102"/>
      <c r="G217" s="103"/>
      <c r="H217" s="5" t="s">
        <v>504</v>
      </c>
      <c r="I217" s="13">
        <v>27</v>
      </c>
      <c r="J217" s="7">
        <v>4</v>
      </c>
      <c r="K217" s="16">
        <v>9</v>
      </c>
      <c r="L217" s="93" t="s">
        <v>363</v>
      </c>
      <c r="M217" s="94" t="s">
        <v>349</v>
      </c>
      <c r="N217" s="94" t="s">
        <v>368</v>
      </c>
      <c r="O217" s="94" t="s">
        <v>503</v>
      </c>
      <c r="P217" s="6"/>
      <c r="Q217" s="200">
        <f>Q218+Q219</f>
        <v>7901.5</v>
      </c>
      <c r="R217" s="200">
        <f>R218</f>
        <v>0</v>
      </c>
      <c r="S217" s="200">
        <f>S218</f>
        <v>0</v>
      </c>
    </row>
    <row r="218" spans="1:19" ht="24.75" customHeight="1">
      <c r="A218" s="97"/>
      <c r="B218" s="96"/>
      <c r="C218" s="101"/>
      <c r="D218" s="99"/>
      <c r="E218" s="102"/>
      <c r="F218" s="102"/>
      <c r="G218" s="103"/>
      <c r="H218" s="5" t="s">
        <v>459</v>
      </c>
      <c r="I218" s="13">
        <v>27</v>
      </c>
      <c r="J218" s="7">
        <v>4</v>
      </c>
      <c r="K218" s="16">
        <v>9</v>
      </c>
      <c r="L218" s="93" t="s">
        <v>363</v>
      </c>
      <c r="M218" s="94" t="s">
        <v>349</v>
      </c>
      <c r="N218" s="94" t="s">
        <v>368</v>
      </c>
      <c r="O218" s="94" t="s">
        <v>503</v>
      </c>
      <c r="P218" s="6">
        <v>240</v>
      </c>
      <c r="Q218" s="200">
        <v>7401.5</v>
      </c>
      <c r="R218" s="200">
        <v>0</v>
      </c>
      <c r="S218" s="200">
        <v>0</v>
      </c>
    </row>
    <row r="219" spans="1:19" ht="24.75" customHeight="1">
      <c r="A219" s="97"/>
      <c r="B219" s="96"/>
      <c r="C219" s="101"/>
      <c r="D219" s="99"/>
      <c r="E219" s="102"/>
      <c r="F219" s="102"/>
      <c r="G219" s="103"/>
      <c r="H219" s="11" t="s">
        <v>399</v>
      </c>
      <c r="I219" s="6">
        <v>27</v>
      </c>
      <c r="J219" s="7">
        <v>4</v>
      </c>
      <c r="K219" s="16">
        <v>9</v>
      </c>
      <c r="L219" s="93" t="s">
        <v>363</v>
      </c>
      <c r="M219" s="94" t="s">
        <v>349</v>
      </c>
      <c r="N219" s="94" t="s">
        <v>368</v>
      </c>
      <c r="O219" s="94" t="s">
        <v>503</v>
      </c>
      <c r="P219" s="6">
        <v>540</v>
      </c>
      <c r="Q219" s="200">
        <v>500</v>
      </c>
      <c r="R219" s="200"/>
      <c r="S219" s="200"/>
    </row>
    <row r="220" spans="1:19" ht="24.75" customHeight="1" hidden="1">
      <c r="A220" s="97"/>
      <c r="B220" s="96"/>
      <c r="C220" s="101"/>
      <c r="D220" s="99"/>
      <c r="E220" s="102"/>
      <c r="F220" s="102"/>
      <c r="G220" s="103"/>
      <c r="H220" s="11" t="s">
        <v>474</v>
      </c>
      <c r="I220" s="6">
        <v>27</v>
      </c>
      <c r="J220" s="7">
        <v>4</v>
      </c>
      <c r="K220" s="16">
        <v>9</v>
      </c>
      <c r="L220" s="93" t="s">
        <v>363</v>
      </c>
      <c r="M220" s="94" t="s">
        <v>349</v>
      </c>
      <c r="N220" s="94" t="s">
        <v>368</v>
      </c>
      <c r="O220" s="94" t="s">
        <v>107</v>
      </c>
      <c r="P220" s="6"/>
      <c r="Q220" s="200">
        <f>Q221+Q222</f>
        <v>0</v>
      </c>
      <c r="R220" s="200">
        <f>R221+R222</f>
        <v>0</v>
      </c>
      <c r="S220" s="200">
        <f>S221+S222</f>
        <v>0</v>
      </c>
    </row>
    <row r="221" spans="1:19" ht="24.75" customHeight="1" hidden="1">
      <c r="A221" s="97"/>
      <c r="B221" s="96"/>
      <c r="C221" s="101"/>
      <c r="D221" s="99"/>
      <c r="E221" s="102"/>
      <c r="F221" s="102"/>
      <c r="G221" s="103"/>
      <c r="H221" s="5" t="s">
        <v>459</v>
      </c>
      <c r="I221" s="13">
        <v>27</v>
      </c>
      <c r="J221" s="7">
        <v>4</v>
      </c>
      <c r="K221" s="16">
        <v>9</v>
      </c>
      <c r="L221" s="93" t="s">
        <v>363</v>
      </c>
      <c r="M221" s="94" t="s">
        <v>349</v>
      </c>
      <c r="N221" s="94" t="s">
        <v>368</v>
      </c>
      <c r="O221" s="94" t="s">
        <v>107</v>
      </c>
      <c r="P221" s="6">
        <v>240</v>
      </c>
      <c r="Q221" s="200">
        <v>0</v>
      </c>
      <c r="R221" s="200">
        <v>0</v>
      </c>
      <c r="S221" s="200">
        <v>0</v>
      </c>
    </row>
    <row r="222" spans="1:19" ht="24.75" customHeight="1" hidden="1">
      <c r="A222" s="97"/>
      <c r="B222" s="96"/>
      <c r="C222" s="101"/>
      <c r="D222" s="99"/>
      <c r="E222" s="102"/>
      <c r="F222" s="102"/>
      <c r="G222" s="103"/>
      <c r="H222" s="11" t="s">
        <v>399</v>
      </c>
      <c r="I222" s="6">
        <v>27</v>
      </c>
      <c r="J222" s="7">
        <v>4</v>
      </c>
      <c r="K222" s="16">
        <v>9</v>
      </c>
      <c r="L222" s="93" t="s">
        <v>363</v>
      </c>
      <c r="M222" s="94" t="s">
        <v>349</v>
      </c>
      <c r="N222" s="94" t="s">
        <v>368</v>
      </c>
      <c r="O222" s="94" t="s">
        <v>107</v>
      </c>
      <c r="P222" s="6">
        <v>540</v>
      </c>
      <c r="Q222" s="200">
        <v>0</v>
      </c>
      <c r="R222" s="200">
        <v>0</v>
      </c>
      <c r="S222" s="200">
        <v>0</v>
      </c>
    </row>
    <row r="223" spans="1:19" ht="24" customHeight="1">
      <c r="A223" s="97"/>
      <c r="B223" s="96"/>
      <c r="C223" s="95"/>
      <c r="D223" s="92"/>
      <c r="E223" s="92"/>
      <c r="F223" s="92"/>
      <c r="G223" s="87"/>
      <c r="H223" s="5" t="s">
        <v>522</v>
      </c>
      <c r="I223" s="10">
        <v>664</v>
      </c>
      <c r="J223" s="16">
        <v>4</v>
      </c>
      <c r="K223" s="16">
        <v>9</v>
      </c>
      <c r="L223" s="93" t="s">
        <v>363</v>
      </c>
      <c r="M223" s="94" t="s">
        <v>349</v>
      </c>
      <c r="N223" s="94" t="s">
        <v>363</v>
      </c>
      <c r="O223" s="94" t="s">
        <v>394</v>
      </c>
      <c r="P223" s="23"/>
      <c r="Q223" s="203">
        <f aca="true" t="shared" si="19" ref="Q223:S224">Q224</f>
        <v>200</v>
      </c>
      <c r="R223" s="203">
        <f t="shared" si="19"/>
        <v>0</v>
      </c>
      <c r="S223" s="203">
        <f t="shared" si="19"/>
        <v>0</v>
      </c>
    </row>
    <row r="224" spans="1:19" ht="23.25" customHeight="1">
      <c r="A224" s="97"/>
      <c r="B224" s="96"/>
      <c r="C224" s="95"/>
      <c r="D224" s="92"/>
      <c r="E224" s="92"/>
      <c r="F224" s="92"/>
      <c r="G224" s="87"/>
      <c r="H224" s="5" t="s">
        <v>523</v>
      </c>
      <c r="I224" s="10">
        <v>664</v>
      </c>
      <c r="J224" s="16">
        <v>4</v>
      </c>
      <c r="K224" s="16">
        <v>9</v>
      </c>
      <c r="L224" s="93" t="s">
        <v>363</v>
      </c>
      <c r="M224" s="94" t="s">
        <v>349</v>
      </c>
      <c r="N224" s="94" t="s">
        <v>363</v>
      </c>
      <c r="O224" s="94" t="s">
        <v>503</v>
      </c>
      <c r="P224" s="23"/>
      <c r="Q224" s="203">
        <f t="shared" si="19"/>
        <v>200</v>
      </c>
      <c r="R224" s="203">
        <f t="shared" si="19"/>
        <v>0</v>
      </c>
      <c r="S224" s="203">
        <f t="shared" si="19"/>
        <v>0</v>
      </c>
    </row>
    <row r="225" spans="1:19" ht="20.25" customHeight="1">
      <c r="A225" s="97"/>
      <c r="B225" s="96"/>
      <c r="C225" s="95"/>
      <c r="D225" s="92"/>
      <c r="E225" s="92"/>
      <c r="F225" s="92"/>
      <c r="G225" s="87"/>
      <c r="H225" s="5" t="s">
        <v>512</v>
      </c>
      <c r="I225" s="10">
        <v>664</v>
      </c>
      <c r="J225" s="16">
        <v>4</v>
      </c>
      <c r="K225" s="16">
        <v>9</v>
      </c>
      <c r="L225" s="93" t="s">
        <v>363</v>
      </c>
      <c r="M225" s="94" t="s">
        <v>349</v>
      </c>
      <c r="N225" s="94" t="s">
        <v>363</v>
      </c>
      <c r="O225" s="94" t="s">
        <v>503</v>
      </c>
      <c r="P225" s="23">
        <v>240</v>
      </c>
      <c r="Q225" s="203">
        <v>200</v>
      </c>
      <c r="R225" s="203">
        <v>0</v>
      </c>
      <c r="S225" s="203">
        <v>0</v>
      </c>
    </row>
    <row r="226" spans="1:19" ht="33.75" customHeight="1">
      <c r="A226" s="97"/>
      <c r="B226" s="96"/>
      <c r="C226" s="101"/>
      <c r="D226" s="99"/>
      <c r="E226" s="102"/>
      <c r="F226" s="102"/>
      <c r="G226" s="103"/>
      <c r="H226" s="5" t="s">
        <v>786</v>
      </c>
      <c r="I226" s="13">
        <v>27</v>
      </c>
      <c r="J226" s="7">
        <v>4</v>
      </c>
      <c r="K226" s="16">
        <v>9</v>
      </c>
      <c r="L226" s="93" t="s">
        <v>363</v>
      </c>
      <c r="M226" s="94" t="s">
        <v>349</v>
      </c>
      <c r="N226" s="94" t="s">
        <v>352</v>
      </c>
      <c r="O226" s="94" t="s">
        <v>394</v>
      </c>
      <c r="P226" s="6"/>
      <c r="Q226" s="200">
        <f aca="true" t="shared" si="20" ref="Q226:S227">Q227</f>
        <v>1033.5</v>
      </c>
      <c r="R226" s="200">
        <f t="shared" si="20"/>
        <v>0</v>
      </c>
      <c r="S226" s="200">
        <f t="shared" si="20"/>
        <v>0</v>
      </c>
    </row>
    <row r="227" spans="1:19" ht="31.5" customHeight="1">
      <c r="A227" s="97"/>
      <c r="B227" s="96"/>
      <c r="C227" s="101"/>
      <c r="D227" s="99"/>
      <c r="E227" s="102"/>
      <c r="F227" s="102"/>
      <c r="G227" s="103"/>
      <c r="H227" s="5" t="s">
        <v>33</v>
      </c>
      <c r="I227" s="13">
        <v>27</v>
      </c>
      <c r="J227" s="7">
        <v>4</v>
      </c>
      <c r="K227" s="16">
        <v>9</v>
      </c>
      <c r="L227" s="93" t="s">
        <v>363</v>
      </c>
      <c r="M227" s="94" t="s">
        <v>349</v>
      </c>
      <c r="N227" s="94" t="s">
        <v>352</v>
      </c>
      <c r="O227" s="94" t="s">
        <v>32</v>
      </c>
      <c r="P227" s="6"/>
      <c r="Q227" s="200">
        <f t="shared" si="20"/>
        <v>1033.5</v>
      </c>
      <c r="R227" s="200">
        <f t="shared" si="20"/>
        <v>0</v>
      </c>
      <c r="S227" s="200">
        <f t="shared" si="20"/>
        <v>0</v>
      </c>
    </row>
    <row r="228" spans="1:19" ht="22.5" customHeight="1">
      <c r="A228" s="97"/>
      <c r="B228" s="96"/>
      <c r="C228" s="101"/>
      <c r="D228" s="99"/>
      <c r="E228" s="102"/>
      <c r="F228" s="102"/>
      <c r="G228" s="103"/>
      <c r="H228" s="5" t="s">
        <v>399</v>
      </c>
      <c r="I228" s="13">
        <v>27</v>
      </c>
      <c r="J228" s="7">
        <v>4</v>
      </c>
      <c r="K228" s="16">
        <v>9</v>
      </c>
      <c r="L228" s="93" t="s">
        <v>363</v>
      </c>
      <c r="M228" s="94" t="s">
        <v>349</v>
      </c>
      <c r="N228" s="94" t="s">
        <v>352</v>
      </c>
      <c r="O228" s="94" t="s">
        <v>32</v>
      </c>
      <c r="P228" s="6">
        <v>540</v>
      </c>
      <c r="Q228" s="200">
        <v>1033.5</v>
      </c>
      <c r="R228" s="200">
        <v>0</v>
      </c>
      <c r="S228" s="200">
        <v>0</v>
      </c>
    </row>
    <row r="229" spans="1:19" ht="33.75" customHeight="1">
      <c r="A229" s="97"/>
      <c r="B229" s="96"/>
      <c r="C229" s="101"/>
      <c r="D229" s="99"/>
      <c r="E229" s="102"/>
      <c r="F229" s="102"/>
      <c r="G229" s="103"/>
      <c r="H229" s="5" t="s">
        <v>521</v>
      </c>
      <c r="I229" s="13">
        <v>27</v>
      </c>
      <c r="J229" s="7">
        <v>4</v>
      </c>
      <c r="K229" s="16">
        <v>9</v>
      </c>
      <c r="L229" s="93" t="s">
        <v>363</v>
      </c>
      <c r="M229" s="94" t="s">
        <v>349</v>
      </c>
      <c r="N229" s="94" t="s">
        <v>370</v>
      </c>
      <c r="O229" s="94" t="s">
        <v>394</v>
      </c>
      <c r="P229" s="6"/>
      <c r="Q229" s="200">
        <f aca="true" t="shared" si="21" ref="Q229:S230">Q230</f>
        <v>1687.7</v>
      </c>
      <c r="R229" s="200">
        <f t="shared" si="21"/>
        <v>0</v>
      </c>
      <c r="S229" s="200">
        <f t="shared" si="21"/>
        <v>0</v>
      </c>
    </row>
    <row r="230" spans="1:19" ht="32.25" customHeight="1">
      <c r="A230" s="97"/>
      <c r="B230" s="96"/>
      <c r="C230" s="101"/>
      <c r="D230" s="99"/>
      <c r="E230" s="102"/>
      <c r="F230" s="102"/>
      <c r="G230" s="103"/>
      <c r="H230" s="5" t="s">
        <v>520</v>
      </c>
      <c r="I230" s="13">
        <v>27</v>
      </c>
      <c r="J230" s="7">
        <v>4</v>
      </c>
      <c r="K230" s="16">
        <v>9</v>
      </c>
      <c r="L230" s="93" t="s">
        <v>363</v>
      </c>
      <c r="M230" s="94" t="s">
        <v>349</v>
      </c>
      <c r="N230" s="94" t="s">
        <v>370</v>
      </c>
      <c r="O230" s="94" t="s">
        <v>15</v>
      </c>
      <c r="P230" s="6"/>
      <c r="Q230" s="200">
        <f t="shared" si="21"/>
        <v>1687.7</v>
      </c>
      <c r="R230" s="200">
        <f t="shared" si="21"/>
        <v>0</v>
      </c>
      <c r="S230" s="200">
        <f t="shared" si="21"/>
        <v>0</v>
      </c>
    </row>
    <row r="231" spans="1:19" ht="24.75" customHeight="1">
      <c r="A231" s="97"/>
      <c r="B231" s="96"/>
      <c r="C231" s="101"/>
      <c r="D231" s="99"/>
      <c r="E231" s="102"/>
      <c r="F231" s="102"/>
      <c r="G231" s="103"/>
      <c r="H231" s="5" t="s">
        <v>519</v>
      </c>
      <c r="I231" s="13">
        <v>27</v>
      </c>
      <c r="J231" s="7">
        <v>4</v>
      </c>
      <c r="K231" s="16">
        <v>9</v>
      </c>
      <c r="L231" s="93" t="s">
        <v>363</v>
      </c>
      <c r="M231" s="94" t="s">
        <v>349</v>
      </c>
      <c r="N231" s="94" t="s">
        <v>370</v>
      </c>
      <c r="O231" s="94" t="s">
        <v>15</v>
      </c>
      <c r="P231" s="6">
        <v>540</v>
      </c>
      <c r="Q231" s="200">
        <v>1687.7</v>
      </c>
      <c r="R231" s="200">
        <v>0</v>
      </c>
      <c r="S231" s="200">
        <v>0</v>
      </c>
    </row>
    <row r="232" spans="1:19" ht="35.25" customHeight="1">
      <c r="A232" s="97"/>
      <c r="B232" s="96"/>
      <c r="C232" s="101"/>
      <c r="D232" s="99"/>
      <c r="E232" s="111"/>
      <c r="F232" s="111"/>
      <c r="G232" s="103">
        <v>530</v>
      </c>
      <c r="H232" s="5" t="s">
        <v>529</v>
      </c>
      <c r="I232" s="10">
        <v>27</v>
      </c>
      <c r="J232" s="16">
        <v>4</v>
      </c>
      <c r="K232" s="16">
        <v>9</v>
      </c>
      <c r="L232" s="93" t="s">
        <v>528</v>
      </c>
      <c r="M232" s="94" t="s">
        <v>349</v>
      </c>
      <c r="N232" s="94" t="s">
        <v>359</v>
      </c>
      <c r="O232" s="94" t="s">
        <v>394</v>
      </c>
      <c r="P232" s="6"/>
      <c r="Q232" s="200">
        <f>Q233</f>
        <v>0</v>
      </c>
      <c r="R232" s="200">
        <f>R233+R236+R239</f>
        <v>14674.4</v>
      </c>
      <c r="S232" s="200">
        <f>S233+S236+S239</f>
        <v>15332.4</v>
      </c>
    </row>
    <row r="233" spans="1:19" ht="29.25" customHeight="1">
      <c r="A233" s="97"/>
      <c r="B233" s="96"/>
      <c r="C233" s="101"/>
      <c r="D233" s="99"/>
      <c r="E233" s="111"/>
      <c r="F233" s="111"/>
      <c r="G233" s="103"/>
      <c r="H233" s="11" t="s">
        <v>413</v>
      </c>
      <c r="I233" s="10">
        <v>27</v>
      </c>
      <c r="J233" s="16">
        <v>4</v>
      </c>
      <c r="K233" s="16">
        <v>9</v>
      </c>
      <c r="L233" s="93" t="s">
        <v>528</v>
      </c>
      <c r="M233" s="94" t="s">
        <v>349</v>
      </c>
      <c r="N233" s="94" t="s">
        <v>350</v>
      </c>
      <c r="O233" s="94" t="s">
        <v>394</v>
      </c>
      <c r="P233" s="6"/>
      <c r="Q233" s="200">
        <f>Q234</f>
        <v>0</v>
      </c>
      <c r="R233" s="200">
        <f>R234</f>
        <v>3241.5</v>
      </c>
      <c r="S233" s="200">
        <f>S234</f>
        <v>3241.5</v>
      </c>
    </row>
    <row r="234" spans="1:19" ht="35.25" customHeight="1">
      <c r="A234" s="97"/>
      <c r="B234" s="96"/>
      <c r="C234" s="101"/>
      <c r="D234" s="99"/>
      <c r="E234" s="111"/>
      <c r="F234" s="111"/>
      <c r="G234" s="103"/>
      <c r="H234" s="11" t="s">
        <v>474</v>
      </c>
      <c r="I234" s="10">
        <v>27</v>
      </c>
      <c r="J234" s="16">
        <v>4</v>
      </c>
      <c r="K234" s="16">
        <v>9</v>
      </c>
      <c r="L234" s="93" t="s">
        <v>528</v>
      </c>
      <c r="M234" s="94" t="s">
        <v>349</v>
      </c>
      <c r="N234" s="94" t="s">
        <v>350</v>
      </c>
      <c r="O234" s="94" t="s">
        <v>107</v>
      </c>
      <c r="P234" s="6"/>
      <c r="Q234" s="200">
        <f>Q235</f>
        <v>0</v>
      </c>
      <c r="R234" s="200">
        <f>R235</f>
        <v>3241.5</v>
      </c>
      <c r="S234" s="200">
        <f>S235</f>
        <v>3241.5</v>
      </c>
    </row>
    <row r="235" spans="1:19" ht="26.25" customHeight="1">
      <c r="A235" s="97"/>
      <c r="B235" s="96"/>
      <c r="C235" s="101"/>
      <c r="D235" s="99"/>
      <c r="E235" s="111"/>
      <c r="F235" s="111"/>
      <c r="G235" s="103"/>
      <c r="H235" s="30" t="s">
        <v>459</v>
      </c>
      <c r="I235" s="10">
        <v>27</v>
      </c>
      <c r="J235" s="16">
        <v>4</v>
      </c>
      <c r="K235" s="16">
        <v>9</v>
      </c>
      <c r="L235" s="93" t="s">
        <v>528</v>
      </c>
      <c r="M235" s="94" t="s">
        <v>349</v>
      </c>
      <c r="N235" s="94" t="s">
        <v>350</v>
      </c>
      <c r="O235" s="94" t="s">
        <v>107</v>
      </c>
      <c r="P235" s="6">
        <v>240</v>
      </c>
      <c r="Q235" s="200">
        <v>0</v>
      </c>
      <c r="R235" s="200">
        <v>3241.5</v>
      </c>
      <c r="S235" s="200">
        <v>3241.5</v>
      </c>
    </row>
    <row r="236" spans="1:19" ht="25.5" customHeight="1">
      <c r="A236" s="97"/>
      <c r="B236" s="96"/>
      <c r="C236" s="101"/>
      <c r="D236" s="99"/>
      <c r="E236" s="111"/>
      <c r="F236" s="111"/>
      <c r="G236" s="103"/>
      <c r="H236" s="11" t="s">
        <v>532</v>
      </c>
      <c r="I236" s="10">
        <v>27</v>
      </c>
      <c r="J236" s="16">
        <v>4</v>
      </c>
      <c r="K236" s="16">
        <v>9</v>
      </c>
      <c r="L236" s="93" t="s">
        <v>528</v>
      </c>
      <c r="M236" s="94" t="s">
        <v>349</v>
      </c>
      <c r="N236" s="94" t="s">
        <v>367</v>
      </c>
      <c r="O236" s="94" t="s">
        <v>394</v>
      </c>
      <c r="P236" s="6"/>
      <c r="Q236" s="200">
        <f aca="true" t="shared" si="22" ref="Q236:S237">Q237</f>
        <v>0</v>
      </c>
      <c r="R236" s="200">
        <f t="shared" si="22"/>
        <v>10401.8</v>
      </c>
      <c r="S236" s="200">
        <f t="shared" si="22"/>
        <v>11059.8</v>
      </c>
    </row>
    <row r="237" spans="1:19" ht="33" customHeight="1">
      <c r="A237" s="97"/>
      <c r="B237" s="96"/>
      <c r="C237" s="101"/>
      <c r="D237" s="99"/>
      <c r="E237" s="111"/>
      <c r="F237" s="111"/>
      <c r="G237" s="103">
        <v>611</v>
      </c>
      <c r="H237" s="11" t="s">
        <v>474</v>
      </c>
      <c r="I237" s="10">
        <v>27</v>
      </c>
      <c r="J237" s="16">
        <v>4</v>
      </c>
      <c r="K237" s="16">
        <v>9</v>
      </c>
      <c r="L237" s="93" t="s">
        <v>528</v>
      </c>
      <c r="M237" s="94" t="s">
        <v>349</v>
      </c>
      <c r="N237" s="94" t="s">
        <v>367</v>
      </c>
      <c r="O237" s="94" t="s">
        <v>107</v>
      </c>
      <c r="P237" s="6"/>
      <c r="Q237" s="200">
        <f t="shared" si="22"/>
        <v>0</v>
      </c>
      <c r="R237" s="200">
        <f t="shared" si="22"/>
        <v>10401.8</v>
      </c>
      <c r="S237" s="200">
        <f t="shared" si="22"/>
        <v>11059.8</v>
      </c>
    </row>
    <row r="238" spans="1:19" ht="27.75" customHeight="1">
      <c r="A238" s="97"/>
      <c r="B238" s="96"/>
      <c r="C238" s="101"/>
      <c r="D238" s="99"/>
      <c r="E238" s="102"/>
      <c r="F238" s="102"/>
      <c r="G238" s="103"/>
      <c r="H238" s="30" t="s">
        <v>459</v>
      </c>
      <c r="I238" s="6">
        <v>27</v>
      </c>
      <c r="J238" s="7">
        <v>4</v>
      </c>
      <c r="K238" s="7">
        <v>9</v>
      </c>
      <c r="L238" s="93" t="s">
        <v>528</v>
      </c>
      <c r="M238" s="94" t="s">
        <v>349</v>
      </c>
      <c r="N238" s="94" t="s">
        <v>367</v>
      </c>
      <c r="O238" s="94" t="s">
        <v>107</v>
      </c>
      <c r="P238" s="6">
        <v>240</v>
      </c>
      <c r="Q238" s="198">
        <v>0</v>
      </c>
      <c r="R238" s="198">
        <v>10401.8</v>
      </c>
      <c r="S238" s="198">
        <v>11059.8</v>
      </c>
    </row>
    <row r="239" spans="1:19" ht="24.75" customHeight="1">
      <c r="A239" s="97"/>
      <c r="B239" s="96"/>
      <c r="C239" s="101"/>
      <c r="D239" s="99"/>
      <c r="E239" s="102"/>
      <c r="F239" s="102"/>
      <c r="G239" s="103"/>
      <c r="H239" s="5" t="s">
        <v>568</v>
      </c>
      <c r="I239" s="13">
        <v>27</v>
      </c>
      <c r="J239" s="7">
        <v>4</v>
      </c>
      <c r="K239" s="7">
        <v>9</v>
      </c>
      <c r="L239" s="93" t="s">
        <v>528</v>
      </c>
      <c r="M239" s="94" t="s">
        <v>349</v>
      </c>
      <c r="N239" s="94" t="s">
        <v>368</v>
      </c>
      <c r="O239" s="94" t="s">
        <v>394</v>
      </c>
      <c r="P239" s="6"/>
      <c r="Q239" s="200">
        <f aca="true" t="shared" si="23" ref="Q239:S240">Q240</f>
        <v>0</v>
      </c>
      <c r="R239" s="200">
        <f t="shared" si="23"/>
        <v>1031.1</v>
      </c>
      <c r="S239" s="200">
        <f t="shared" si="23"/>
        <v>1031.1</v>
      </c>
    </row>
    <row r="240" spans="1:19" ht="39" customHeight="1">
      <c r="A240" s="97"/>
      <c r="B240" s="96"/>
      <c r="C240" s="101"/>
      <c r="D240" s="99"/>
      <c r="E240" s="102"/>
      <c r="F240" s="102"/>
      <c r="G240" s="103"/>
      <c r="H240" s="5" t="s">
        <v>33</v>
      </c>
      <c r="I240" s="13">
        <v>27</v>
      </c>
      <c r="J240" s="7">
        <v>4</v>
      </c>
      <c r="K240" s="7">
        <v>9</v>
      </c>
      <c r="L240" s="93" t="s">
        <v>528</v>
      </c>
      <c r="M240" s="94" t="s">
        <v>349</v>
      </c>
      <c r="N240" s="94" t="s">
        <v>368</v>
      </c>
      <c r="O240" s="94" t="s">
        <v>32</v>
      </c>
      <c r="P240" s="6"/>
      <c r="Q240" s="200">
        <f t="shared" si="23"/>
        <v>0</v>
      </c>
      <c r="R240" s="200">
        <f t="shared" si="23"/>
        <v>1031.1</v>
      </c>
      <c r="S240" s="200">
        <f t="shared" si="23"/>
        <v>1031.1</v>
      </c>
    </row>
    <row r="241" spans="1:19" ht="24.75" customHeight="1">
      <c r="A241" s="97"/>
      <c r="B241" s="96"/>
      <c r="C241" s="101"/>
      <c r="D241" s="99"/>
      <c r="E241" s="102"/>
      <c r="F241" s="102"/>
      <c r="G241" s="103"/>
      <c r="H241" s="5" t="s">
        <v>459</v>
      </c>
      <c r="I241" s="13">
        <v>27</v>
      </c>
      <c r="J241" s="7">
        <v>4</v>
      </c>
      <c r="K241" s="7">
        <v>9</v>
      </c>
      <c r="L241" s="93" t="s">
        <v>528</v>
      </c>
      <c r="M241" s="94" t="s">
        <v>349</v>
      </c>
      <c r="N241" s="94" t="s">
        <v>368</v>
      </c>
      <c r="O241" s="94" t="s">
        <v>32</v>
      </c>
      <c r="P241" s="6">
        <v>240</v>
      </c>
      <c r="Q241" s="200">
        <v>0</v>
      </c>
      <c r="R241" s="200">
        <v>1031.1</v>
      </c>
      <c r="S241" s="200">
        <v>1031.1</v>
      </c>
    </row>
    <row r="242" spans="1:19" s="174" customFormat="1" ht="24.75" customHeight="1">
      <c r="A242" s="138"/>
      <c r="B242" s="139"/>
      <c r="C242" s="149"/>
      <c r="D242" s="146"/>
      <c r="E242" s="141"/>
      <c r="F242" s="141"/>
      <c r="G242" s="151">
        <v>850</v>
      </c>
      <c r="H242" s="145" t="s">
        <v>334</v>
      </c>
      <c r="I242" s="148">
        <v>27</v>
      </c>
      <c r="J242" s="144">
        <v>4</v>
      </c>
      <c r="K242" s="144">
        <v>12</v>
      </c>
      <c r="L242" s="136"/>
      <c r="M242" s="137"/>
      <c r="N242" s="137"/>
      <c r="O242" s="137"/>
      <c r="P242" s="142"/>
      <c r="Q242" s="201">
        <f>Q243+Q265</f>
        <v>7150.300000000001</v>
      </c>
      <c r="R242" s="201">
        <f>R243+R265</f>
        <v>7150.300000000001</v>
      </c>
      <c r="S242" s="201">
        <f>S243+S265</f>
        <v>7150.300000000001</v>
      </c>
    </row>
    <row r="243" spans="1:19" ht="40.5" customHeight="1">
      <c r="A243" s="97"/>
      <c r="B243" s="96"/>
      <c r="C243" s="95"/>
      <c r="D243" s="99"/>
      <c r="E243" s="113"/>
      <c r="F243" s="113"/>
      <c r="G243" s="87"/>
      <c r="H243" s="191" t="s">
        <v>140</v>
      </c>
      <c r="I243" s="6">
        <v>27</v>
      </c>
      <c r="J243" s="7">
        <v>4</v>
      </c>
      <c r="K243" s="7">
        <v>12</v>
      </c>
      <c r="L243" s="93" t="s">
        <v>453</v>
      </c>
      <c r="M243" s="94" t="s">
        <v>349</v>
      </c>
      <c r="N243" s="94" t="s">
        <v>359</v>
      </c>
      <c r="O243" s="94" t="s">
        <v>394</v>
      </c>
      <c r="P243" s="6"/>
      <c r="Q243" s="200">
        <f>Q244+Q257+Q262+Q247+Q251+Q254</f>
        <v>6656.700000000001</v>
      </c>
      <c r="R243" s="200">
        <f>R244+R257+R262+R247+R251+R254</f>
        <v>6656.700000000001</v>
      </c>
      <c r="S243" s="200">
        <f>S244+S257+S262+S247+S251+S254</f>
        <v>6656.700000000001</v>
      </c>
    </row>
    <row r="244" spans="1:19" ht="36" customHeight="1">
      <c r="A244" s="97"/>
      <c r="B244" s="96"/>
      <c r="C244" s="95"/>
      <c r="D244" s="99"/>
      <c r="E244" s="113"/>
      <c r="F244" s="113"/>
      <c r="G244" s="87"/>
      <c r="H244" s="106" t="s">
        <v>106</v>
      </c>
      <c r="I244" s="6">
        <v>27</v>
      </c>
      <c r="J244" s="19">
        <v>4</v>
      </c>
      <c r="K244" s="16">
        <v>12</v>
      </c>
      <c r="L244" s="93" t="s">
        <v>453</v>
      </c>
      <c r="M244" s="94" t="s">
        <v>349</v>
      </c>
      <c r="N244" s="94" t="s">
        <v>350</v>
      </c>
      <c r="O244" s="94" t="s">
        <v>394</v>
      </c>
      <c r="P244" s="6"/>
      <c r="Q244" s="200">
        <f aca="true" t="shared" si="24" ref="Q244:S245">Q245</f>
        <v>200</v>
      </c>
      <c r="R244" s="200">
        <f t="shared" si="24"/>
        <v>200</v>
      </c>
      <c r="S244" s="200">
        <f t="shared" si="24"/>
        <v>200</v>
      </c>
    </row>
    <row r="245" spans="1:19" ht="21.75" customHeight="1">
      <c r="A245" s="97"/>
      <c r="B245" s="96"/>
      <c r="C245" s="95"/>
      <c r="D245" s="99"/>
      <c r="E245" s="113"/>
      <c r="F245" s="113"/>
      <c r="G245" s="87"/>
      <c r="H245" s="106" t="s">
        <v>22</v>
      </c>
      <c r="I245" s="6">
        <v>27</v>
      </c>
      <c r="J245" s="19">
        <v>4</v>
      </c>
      <c r="K245" s="16">
        <v>12</v>
      </c>
      <c r="L245" s="93" t="s">
        <v>453</v>
      </c>
      <c r="M245" s="94" t="s">
        <v>349</v>
      </c>
      <c r="N245" s="94" t="s">
        <v>350</v>
      </c>
      <c r="O245" s="94" t="s">
        <v>23</v>
      </c>
      <c r="P245" s="6"/>
      <c r="Q245" s="200">
        <f t="shared" si="24"/>
        <v>200</v>
      </c>
      <c r="R245" s="200">
        <f t="shared" si="24"/>
        <v>200</v>
      </c>
      <c r="S245" s="200">
        <f t="shared" si="24"/>
        <v>200</v>
      </c>
    </row>
    <row r="246" spans="1:19" ht="24" customHeight="1">
      <c r="A246" s="97"/>
      <c r="B246" s="96"/>
      <c r="C246" s="95"/>
      <c r="D246" s="99"/>
      <c r="E246" s="113"/>
      <c r="F246" s="113"/>
      <c r="G246" s="87"/>
      <c r="H246" s="106" t="s">
        <v>461</v>
      </c>
      <c r="I246" s="6">
        <v>27</v>
      </c>
      <c r="J246" s="19">
        <v>4</v>
      </c>
      <c r="K246" s="16">
        <v>12</v>
      </c>
      <c r="L246" s="93" t="s">
        <v>453</v>
      </c>
      <c r="M246" s="94" t="s">
        <v>349</v>
      </c>
      <c r="N246" s="94" t="s">
        <v>350</v>
      </c>
      <c r="O246" s="94" t="s">
        <v>23</v>
      </c>
      <c r="P246" s="6">
        <v>610</v>
      </c>
      <c r="Q246" s="200">
        <f>'Приложение 8'!Q152</f>
        <v>200</v>
      </c>
      <c r="R246" s="200">
        <f>'Приложение 8'!R152</f>
        <v>200</v>
      </c>
      <c r="S246" s="200">
        <f>'Приложение 8'!S152</f>
        <v>200</v>
      </c>
    </row>
    <row r="247" spans="1:19" ht="24" customHeight="1">
      <c r="A247" s="97"/>
      <c r="B247" s="96"/>
      <c r="C247" s="95"/>
      <c r="D247" s="99"/>
      <c r="E247" s="113"/>
      <c r="F247" s="113"/>
      <c r="G247" s="87"/>
      <c r="H247" s="106" t="s">
        <v>759</v>
      </c>
      <c r="I247" s="8">
        <v>27</v>
      </c>
      <c r="J247" s="19">
        <v>4</v>
      </c>
      <c r="K247" s="16">
        <v>12</v>
      </c>
      <c r="L247" s="93" t="s">
        <v>453</v>
      </c>
      <c r="M247" s="94" t="s">
        <v>349</v>
      </c>
      <c r="N247" s="94" t="s">
        <v>367</v>
      </c>
      <c r="O247" s="94" t="s">
        <v>394</v>
      </c>
      <c r="P247" s="6"/>
      <c r="Q247" s="200">
        <f>Q248</f>
        <v>118</v>
      </c>
      <c r="R247" s="200">
        <f>R248</f>
        <v>118</v>
      </c>
      <c r="S247" s="200">
        <f>S248</f>
        <v>118</v>
      </c>
    </row>
    <row r="248" spans="1:19" ht="24" customHeight="1">
      <c r="A248" s="97"/>
      <c r="B248" s="96"/>
      <c r="C248" s="95"/>
      <c r="D248" s="99"/>
      <c r="E248" s="113"/>
      <c r="F248" s="113"/>
      <c r="G248" s="87"/>
      <c r="H248" s="106" t="s">
        <v>22</v>
      </c>
      <c r="I248" s="8">
        <v>27</v>
      </c>
      <c r="J248" s="19">
        <v>4</v>
      </c>
      <c r="K248" s="16">
        <v>12</v>
      </c>
      <c r="L248" s="93" t="s">
        <v>453</v>
      </c>
      <c r="M248" s="94" t="s">
        <v>349</v>
      </c>
      <c r="N248" s="94" t="s">
        <v>367</v>
      </c>
      <c r="O248" s="94" t="s">
        <v>23</v>
      </c>
      <c r="P248" s="6"/>
      <c r="Q248" s="200">
        <f>Q250+Q249</f>
        <v>118</v>
      </c>
      <c r="R248" s="200">
        <f>R250+R249</f>
        <v>118</v>
      </c>
      <c r="S248" s="200">
        <f>S250+S249</f>
        <v>118</v>
      </c>
    </row>
    <row r="249" spans="1:19" ht="24" customHeight="1">
      <c r="A249" s="97"/>
      <c r="B249" s="96"/>
      <c r="C249" s="95"/>
      <c r="D249" s="99"/>
      <c r="E249" s="113"/>
      <c r="F249" s="113"/>
      <c r="G249" s="87"/>
      <c r="H249" s="106" t="str">
        <f>'Приложение 8'!H155</f>
        <v>Иные закупки товаров, работ и услуг для обеспечения государственных (муниципальных) нужд</v>
      </c>
      <c r="I249" s="8">
        <f>'Приложение 8'!I155</f>
        <v>27</v>
      </c>
      <c r="J249" s="19">
        <f>'Приложение 8'!J155</f>
        <v>4</v>
      </c>
      <c r="K249" s="16">
        <f>'Приложение 8'!K155</f>
        <v>12</v>
      </c>
      <c r="L249" s="93" t="str">
        <f>'Приложение 8'!L155</f>
        <v>31</v>
      </c>
      <c r="M249" s="94" t="str">
        <f>'Приложение 8'!M155</f>
        <v>0</v>
      </c>
      <c r="N249" s="94" t="str">
        <f>'Приложение 8'!N155</f>
        <v>02</v>
      </c>
      <c r="O249" s="94" t="str">
        <f>'Приложение 8'!O155</f>
        <v>01590</v>
      </c>
      <c r="P249" s="6">
        <f>'Приложение 8'!P155</f>
        <v>240</v>
      </c>
      <c r="Q249" s="200">
        <f>'Приложение 8'!Q155</f>
        <v>30</v>
      </c>
      <c r="R249" s="200">
        <f>'Приложение 8'!R155</f>
        <v>0</v>
      </c>
      <c r="S249" s="200">
        <f>'Приложение 8'!S155</f>
        <v>0</v>
      </c>
    </row>
    <row r="250" spans="1:19" ht="24" customHeight="1">
      <c r="A250" s="97"/>
      <c r="B250" s="96"/>
      <c r="C250" s="95"/>
      <c r="D250" s="99"/>
      <c r="E250" s="113"/>
      <c r="F250" s="113"/>
      <c r="G250" s="87"/>
      <c r="H250" s="106" t="s">
        <v>461</v>
      </c>
      <c r="I250" s="8">
        <v>27</v>
      </c>
      <c r="J250" s="19">
        <v>4</v>
      </c>
      <c r="K250" s="16">
        <v>12</v>
      </c>
      <c r="L250" s="93" t="s">
        <v>453</v>
      </c>
      <c r="M250" s="94" t="s">
        <v>349</v>
      </c>
      <c r="N250" s="94" t="s">
        <v>367</v>
      </c>
      <c r="O250" s="94" t="s">
        <v>23</v>
      </c>
      <c r="P250" s="6">
        <v>610</v>
      </c>
      <c r="Q250" s="200">
        <f>'Приложение 8'!Q156</f>
        <v>88</v>
      </c>
      <c r="R250" s="200">
        <f>'Приложение 8'!R156</f>
        <v>118</v>
      </c>
      <c r="S250" s="200">
        <f>'Приложение 8'!S156</f>
        <v>118</v>
      </c>
    </row>
    <row r="251" spans="1:19" ht="24" customHeight="1">
      <c r="A251" s="97"/>
      <c r="B251" s="96"/>
      <c r="C251" s="95"/>
      <c r="D251" s="99"/>
      <c r="E251" s="113"/>
      <c r="F251" s="113"/>
      <c r="G251" s="87"/>
      <c r="H251" s="106" t="str">
        <f>'Приложение 8'!H157</f>
        <v>Основное мероприятие "Сохранение и популяризация объектов культурного наследия"</v>
      </c>
      <c r="I251" s="8">
        <f>'Приложение 8'!I157</f>
        <v>27</v>
      </c>
      <c r="J251" s="19">
        <f>'Приложение 8'!J157</f>
        <v>4</v>
      </c>
      <c r="K251" s="16">
        <f>'Приложение 8'!K157</f>
        <v>12</v>
      </c>
      <c r="L251" s="93" t="str">
        <f>'Приложение 8'!L157</f>
        <v>31</v>
      </c>
      <c r="M251" s="94" t="str">
        <f>'Приложение 8'!M157</f>
        <v>0</v>
      </c>
      <c r="N251" s="94" t="str">
        <f>'Приложение 8'!N157</f>
        <v>03</v>
      </c>
      <c r="O251" s="94" t="str">
        <f>'Приложение 8'!O157</f>
        <v>00000</v>
      </c>
      <c r="P251" s="6" t="s">
        <v>395</v>
      </c>
      <c r="Q251" s="200">
        <f>'Приложение 8'!Q157</f>
        <v>20</v>
      </c>
      <c r="R251" s="200">
        <f>'Приложение 8'!R157</f>
        <v>20</v>
      </c>
      <c r="S251" s="200">
        <f>'Приложение 8'!S157</f>
        <v>20</v>
      </c>
    </row>
    <row r="252" spans="1:19" ht="24" customHeight="1">
      <c r="A252" s="97"/>
      <c r="B252" s="96"/>
      <c r="C252" s="95"/>
      <c r="D252" s="99"/>
      <c r="E252" s="113"/>
      <c r="F252" s="113"/>
      <c r="G252" s="87"/>
      <c r="H252" s="106" t="str">
        <f>'Приложение 8'!H158</f>
        <v>Учреждения культуры</v>
      </c>
      <c r="I252" s="8">
        <f>'Приложение 8'!I158</f>
        <v>27</v>
      </c>
      <c r="J252" s="19">
        <f>'Приложение 8'!J158</f>
        <v>4</v>
      </c>
      <c r="K252" s="16">
        <f>'Приложение 8'!K158</f>
        <v>12</v>
      </c>
      <c r="L252" s="93" t="str">
        <f>'Приложение 8'!L158</f>
        <v>31</v>
      </c>
      <c r="M252" s="94" t="str">
        <f>'Приложение 8'!M158</f>
        <v>0</v>
      </c>
      <c r="N252" s="94" t="str">
        <f>'Приложение 8'!N158</f>
        <v>03</v>
      </c>
      <c r="O252" s="94" t="str">
        <f>'Приложение 8'!O158</f>
        <v>01590</v>
      </c>
      <c r="P252" s="6" t="s">
        <v>395</v>
      </c>
      <c r="Q252" s="200">
        <f>'Приложение 8'!Q158</f>
        <v>20</v>
      </c>
      <c r="R252" s="200">
        <f>'Приложение 8'!R158</f>
        <v>20</v>
      </c>
      <c r="S252" s="200">
        <f>'Приложение 8'!S158</f>
        <v>20</v>
      </c>
    </row>
    <row r="253" spans="1:19" ht="24" customHeight="1">
      <c r="A253" s="97"/>
      <c r="B253" s="96"/>
      <c r="C253" s="95"/>
      <c r="D253" s="99"/>
      <c r="E253" s="113"/>
      <c r="F253" s="113"/>
      <c r="G253" s="87"/>
      <c r="H253" s="106" t="str">
        <f>'Приложение 8'!H159</f>
        <v>Субсидии бюджетным учреждениям</v>
      </c>
      <c r="I253" s="8">
        <f>'Приложение 8'!I159</f>
        <v>27</v>
      </c>
      <c r="J253" s="19">
        <f>'Приложение 8'!J159</f>
        <v>4</v>
      </c>
      <c r="K253" s="16">
        <f>'Приложение 8'!K159</f>
        <v>12</v>
      </c>
      <c r="L253" s="93" t="str">
        <f>'Приложение 8'!L159</f>
        <v>31</v>
      </c>
      <c r="M253" s="94" t="str">
        <f>'Приложение 8'!M159</f>
        <v>0</v>
      </c>
      <c r="N253" s="94" t="str">
        <f>'Приложение 8'!N159</f>
        <v>03</v>
      </c>
      <c r="O253" s="94" t="str">
        <f>'Приложение 8'!O159</f>
        <v>01590</v>
      </c>
      <c r="P253" s="6">
        <f>'Приложение 8'!P159</f>
        <v>610</v>
      </c>
      <c r="Q253" s="200">
        <f>'Приложение 8'!Q159</f>
        <v>20</v>
      </c>
      <c r="R253" s="200">
        <f>'Приложение 8'!R159</f>
        <v>20</v>
      </c>
      <c r="S253" s="200">
        <f>'Приложение 8'!S159</f>
        <v>20</v>
      </c>
    </row>
    <row r="254" spans="1:19" ht="24" customHeight="1">
      <c r="A254" s="97"/>
      <c r="B254" s="96"/>
      <c r="C254" s="95"/>
      <c r="D254" s="99"/>
      <c r="E254" s="113"/>
      <c r="F254" s="113"/>
      <c r="G254" s="87"/>
      <c r="H254" s="106" t="str">
        <f>'Приложение 8'!H160</f>
        <v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v>
      </c>
      <c r="I254" s="8">
        <f>'Приложение 8'!I160</f>
        <v>27</v>
      </c>
      <c r="J254" s="19">
        <f>'Приложение 8'!J160</f>
        <v>4</v>
      </c>
      <c r="K254" s="16">
        <f>'Приложение 8'!K160</f>
        <v>12</v>
      </c>
      <c r="L254" s="93" t="str">
        <f>'Приложение 8'!L160</f>
        <v>31</v>
      </c>
      <c r="M254" s="94" t="str">
        <f>'Приложение 8'!M160</f>
        <v>0</v>
      </c>
      <c r="N254" s="94" t="str">
        <f>'Приложение 8'!N160</f>
        <v>04</v>
      </c>
      <c r="O254" s="94" t="str">
        <f>'Приложение 8'!O160</f>
        <v>00000</v>
      </c>
      <c r="P254" s="6" t="s">
        <v>395</v>
      </c>
      <c r="Q254" s="200">
        <f>'Приложение 8'!Q160</f>
        <v>100</v>
      </c>
      <c r="R254" s="200">
        <f>'Приложение 8'!R160</f>
        <v>100</v>
      </c>
      <c r="S254" s="200">
        <f>'Приложение 8'!S160</f>
        <v>100</v>
      </c>
    </row>
    <row r="255" spans="1:19" ht="24" customHeight="1">
      <c r="A255" s="97"/>
      <c r="B255" s="96"/>
      <c r="C255" s="95"/>
      <c r="D255" s="99"/>
      <c r="E255" s="113"/>
      <c r="F255" s="113"/>
      <c r="G255" s="87"/>
      <c r="H255" s="106" t="str">
        <f>'Приложение 8'!H161</f>
        <v>Учреждения культуры</v>
      </c>
      <c r="I255" s="8">
        <f>'Приложение 8'!I161</f>
        <v>27</v>
      </c>
      <c r="J255" s="19">
        <f>'Приложение 8'!J161</f>
        <v>4</v>
      </c>
      <c r="K255" s="16">
        <f>'Приложение 8'!K161</f>
        <v>12</v>
      </c>
      <c r="L255" s="93" t="str">
        <f>'Приложение 8'!L161</f>
        <v>31</v>
      </c>
      <c r="M255" s="94" t="str">
        <f>'Приложение 8'!M161</f>
        <v>0</v>
      </c>
      <c r="N255" s="94" t="str">
        <f>'Приложение 8'!N161</f>
        <v>04</v>
      </c>
      <c r="O255" s="94" t="str">
        <f>'Приложение 8'!O161</f>
        <v>01590</v>
      </c>
      <c r="P255" s="6" t="s">
        <v>395</v>
      </c>
      <c r="Q255" s="200">
        <f>'Приложение 8'!Q161</f>
        <v>100</v>
      </c>
      <c r="R255" s="200">
        <f>'Приложение 8'!R161</f>
        <v>100</v>
      </c>
      <c r="S255" s="200">
        <f>'Приложение 8'!S161</f>
        <v>100</v>
      </c>
    </row>
    <row r="256" spans="1:19" ht="24" customHeight="1">
      <c r="A256" s="97"/>
      <c r="B256" s="96"/>
      <c r="C256" s="95"/>
      <c r="D256" s="99"/>
      <c r="E256" s="113"/>
      <c r="F256" s="113"/>
      <c r="G256" s="87"/>
      <c r="H256" s="106" t="str">
        <f>'Приложение 8'!H162</f>
        <v>Субсидии бюджетным учреждениям</v>
      </c>
      <c r="I256" s="8">
        <f>'Приложение 8'!I162</f>
        <v>27</v>
      </c>
      <c r="J256" s="19">
        <f>'Приложение 8'!J162</f>
        <v>4</v>
      </c>
      <c r="K256" s="16">
        <f>'Приложение 8'!K162</f>
        <v>12</v>
      </c>
      <c r="L256" s="93" t="str">
        <f>'Приложение 8'!L162</f>
        <v>31</v>
      </c>
      <c r="M256" s="94" t="str">
        <f>'Приложение 8'!M162</f>
        <v>0</v>
      </c>
      <c r="N256" s="94" t="str">
        <f>'Приложение 8'!N162</f>
        <v>04</v>
      </c>
      <c r="O256" s="94" t="str">
        <f>'Приложение 8'!O162</f>
        <v>01590</v>
      </c>
      <c r="P256" s="6">
        <f>'Приложение 8'!P162</f>
        <v>610</v>
      </c>
      <c r="Q256" s="200">
        <f>'Приложение 8'!Q162</f>
        <v>100</v>
      </c>
      <c r="R256" s="200">
        <f>'Приложение 8'!R162</f>
        <v>100</v>
      </c>
      <c r="S256" s="200">
        <f>'Приложение 8'!S162</f>
        <v>100</v>
      </c>
    </row>
    <row r="257" spans="1:19" ht="27.75" customHeight="1">
      <c r="A257" s="97"/>
      <c r="B257" s="96"/>
      <c r="C257" s="95"/>
      <c r="D257" s="99"/>
      <c r="E257" s="113"/>
      <c r="F257" s="113"/>
      <c r="G257" s="87"/>
      <c r="H257" s="5" t="s">
        <v>411</v>
      </c>
      <c r="I257" s="8">
        <v>27</v>
      </c>
      <c r="J257" s="19">
        <v>4</v>
      </c>
      <c r="K257" s="16">
        <v>12</v>
      </c>
      <c r="L257" s="93" t="s">
        <v>453</v>
      </c>
      <c r="M257" s="94" t="s">
        <v>349</v>
      </c>
      <c r="N257" s="94" t="s">
        <v>352</v>
      </c>
      <c r="O257" s="94" t="s">
        <v>394</v>
      </c>
      <c r="P257" s="6"/>
      <c r="Q257" s="200">
        <f>Q258+Q260</f>
        <v>6068.700000000001</v>
      </c>
      <c r="R257" s="200">
        <f>R258+R260</f>
        <v>6068.700000000001</v>
      </c>
      <c r="S257" s="200">
        <f>S258+S260</f>
        <v>6068.700000000001</v>
      </c>
    </row>
    <row r="258" spans="1:19" ht="27.75" customHeight="1">
      <c r="A258" s="97"/>
      <c r="B258" s="96"/>
      <c r="C258" s="95"/>
      <c r="D258" s="99"/>
      <c r="E258" s="113"/>
      <c r="F258" s="113"/>
      <c r="G258" s="87"/>
      <c r="H258" s="5" t="s">
        <v>22</v>
      </c>
      <c r="I258" s="8">
        <v>27</v>
      </c>
      <c r="J258" s="19">
        <v>4</v>
      </c>
      <c r="K258" s="16">
        <v>12</v>
      </c>
      <c r="L258" s="93" t="s">
        <v>453</v>
      </c>
      <c r="M258" s="94" t="s">
        <v>349</v>
      </c>
      <c r="N258" s="94" t="s">
        <v>352</v>
      </c>
      <c r="O258" s="94" t="s">
        <v>23</v>
      </c>
      <c r="P258" s="6"/>
      <c r="Q258" s="200">
        <f>Q259</f>
        <v>5427.1</v>
      </c>
      <c r="R258" s="200">
        <f>R259</f>
        <v>5427.1</v>
      </c>
      <c r="S258" s="200">
        <f>S259</f>
        <v>5427.1</v>
      </c>
    </row>
    <row r="259" spans="1:19" ht="27.75" customHeight="1">
      <c r="A259" s="97"/>
      <c r="B259" s="96"/>
      <c r="C259" s="95"/>
      <c r="D259" s="99"/>
      <c r="E259" s="113"/>
      <c r="F259" s="113"/>
      <c r="G259" s="87"/>
      <c r="H259" s="5" t="s">
        <v>461</v>
      </c>
      <c r="I259" s="8">
        <v>27</v>
      </c>
      <c r="J259" s="19">
        <v>4</v>
      </c>
      <c r="K259" s="16">
        <v>12</v>
      </c>
      <c r="L259" s="93" t="s">
        <v>453</v>
      </c>
      <c r="M259" s="94" t="s">
        <v>349</v>
      </c>
      <c r="N259" s="94" t="s">
        <v>352</v>
      </c>
      <c r="O259" s="94" t="s">
        <v>23</v>
      </c>
      <c r="P259" s="6">
        <v>610</v>
      </c>
      <c r="Q259" s="200">
        <f>'Приложение 8'!Q165</f>
        <v>5427.1</v>
      </c>
      <c r="R259" s="200">
        <f>'Приложение 8'!R165</f>
        <v>5427.1</v>
      </c>
      <c r="S259" s="200">
        <f>'Приложение 8'!S165</f>
        <v>5427.1</v>
      </c>
    </row>
    <row r="260" spans="1:19" ht="36.75" customHeight="1">
      <c r="A260" s="97"/>
      <c r="B260" s="96"/>
      <c r="C260" s="95"/>
      <c r="D260" s="99"/>
      <c r="E260" s="113"/>
      <c r="F260" s="113"/>
      <c r="G260" s="87"/>
      <c r="H260" s="5" t="s">
        <v>610</v>
      </c>
      <c r="I260" s="8">
        <v>27</v>
      </c>
      <c r="J260" s="19">
        <v>4</v>
      </c>
      <c r="K260" s="16">
        <v>12</v>
      </c>
      <c r="L260" s="93" t="s">
        <v>453</v>
      </c>
      <c r="M260" s="94" t="s">
        <v>349</v>
      </c>
      <c r="N260" s="94" t="s">
        <v>352</v>
      </c>
      <c r="O260" s="94" t="s">
        <v>609</v>
      </c>
      <c r="P260" s="6"/>
      <c r="Q260" s="200">
        <f>Q261</f>
        <v>641.6</v>
      </c>
      <c r="R260" s="200">
        <f>R261</f>
        <v>641.6</v>
      </c>
      <c r="S260" s="200">
        <f>S261</f>
        <v>641.6</v>
      </c>
    </row>
    <row r="261" spans="1:19" ht="27.75" customHeight="1">
      <c r="A261" s="97"/>
      <c r="B261" s="96"/>
      <c r="C261" s="95"/>
      <c r="D261" s="99"/>
      <c r="E261" s="113"/>
      <c r="F261" s="113"/>
      <c r="G261" s="87"/>
      <c r="H261" s="5" t="s">
        <v>461</v>
      </c>
      <c r="I261" s="8">
        <v>27</v>
      </c>
      <c r="J261" s="19">
        <v>4</v>
      </c>
      <c r="K261" s="16">
        <v>12</v>
      </c>
      <c r="L261" s="93" t="s">
        <v>453</v>
      </c>
      <c r="M261" s="94" t="s">
        <v>349</v>
      </c>
      <c r="N261" s="94" t="s">
        <v>352</v>
      </c>
      <c r="O261" s="94" t="s">
        <v>609</v>
      </c>
      <c r="P261" s="6">
        <v>610</v>
      </c>
      <c r="Q261" s="200">
        <v>641.6</v>
      </c>
      <c r="R261" s="200">
        <v>641.6</v>
      </c>
      <c r="S261" s="200">
        <v>641.6</v>
      </c>
    </row>
    <row r="262" spans="1:19" ht="39" customHeight="1">
      <c r="A262" s="97"/>
      <c r="B262" s="96"/>
      <c r="C262" s="95"/>
      <c r="D262" s="99"/>
      <c r="E262" s="113"/>
      <c r="F262" s="113"/>
      <c r="G262" s="87"/>
      <c r="H262" s="5" t="s">
        <v>43</v>
      </c>
      <c r="I262" s="8">
        <v>27</v>
      </c>
      <c r="J262" s="19">
        <v>4</v>
      </c>
      <c r="K262" s="16">
        <v>12</v>
      </c>
      <c r="L262" s="93" t="s">
        <v>453</v>
      </c>
      <c r="M262" s="94" t="s">
        <v>349</v>
      </c>
      <c r="N262" s="94" t="s">
        <v>354</v>
      </c>
      <c r="O262" s="94" t="s">
        <v>394</v>
      </c>
      <c r="P262" s="6"/>
      <c r="Q262" s="200">
        <f>Q263</f>
        <v>150</v>
      </c>
      <c r="R262" s="200">
        <f aca="true" t="shared" si="25" ref="Q262:S263">R263</f>
        <v>150</v>
      </c>
      <c r="S262" s="200">
        <f t="shared" si="25"/>
        <v>150</v>
      </c>
    </row>
    <row r="263" spans="1:19" ht="29.25" customHeight="1">
      <c r="A263" s="97"/>
      <c r="B263" s="96"/>
      <c r="C263" s="95"/>
      <c r="D263" s="99"/>
      <c r="E263" s="113"/>
      <c r="F263" s="113"/>
      <c r="G263" s="87"/>
      <c r="H263" s="5" t="s">
        <v>22</v>
      </c>
      <c r="I263" s="8">
        <v>27</v>
      </c>
      <c r="J263" s="19">
        <v>4</v>
      </c>
      <c r="K263" s="16">
        <v>12</v>
      </c>
      <c r="L263" s="93" t="s">
        <v>453</v>
      </c>
      <c r="M263" s="94" t="s">
        <v>349</v>
      </c>
      <c r="N263" s="94" t="s">
        <v>354</v>
      </c>
      <c r="O263" s="94" t="s">
        <v>23</v>
      </c>
      <c r="P263" s="6"/>
      <c r="Q263" s="200">
        <f t="shared" si="25"/>
        <v>150</v>
      </c>
      <c r="R263" s="200">
        <f t="shared" si="25"/>
        <v>150</v>
      </c>
      <c r="S263" s="200">
        <f t="shared" si="25"/>
        <v>150</v>
      </c>
    </row>
    <row r="264" spans="1:19" ht="20.25" customHeight="1">
      <c r="A264" s="97"/>
      <c r="B264" s="96"/>
      <c r="C264" s="95"/>
      <c r="D264" s="99"/>
      <c r="E264" s="113"/>
      <c r="F264" s="113"/>
      <c r="G264" s="87"/>
      <c r="H264" s="5" t="s">
        <v>461</v>
      </c>
      <c r="I264" s="8">
        <v>27</v>
      </c>
      <c r="J264" s="19">
        <v>4</v>
      </c>
      <c r="K264" s="16">
        <v>12</v>
      </c>
      <c r="L264" s="93" t="s">
        <v>453</v>
      </c>
      <c r="M264" s="94" t="s">
        <v>349</v>
      </c>
      <c r="N264" s="94" t="s">
        <v>354</v>
      </c>
      <c r="O264" s="94" t="s">
        <v>23</v>
      </c>
      <c r="P264" s="6">
        <v>610</v>
      </c>
      <c r="Q264" s="200">
        <f>'Приложение 8'!Q170</f>
        <v>150</v>
      </c>
      <c r="R264" s="200">
        <f>'Приложение 8'!R170</f>
        <v>150</v>
      </c>
      <c r="S264" s="200">
        <f>'Приложение 8'!S170</f>
        <v>150</v>
      </c>
    </row>
    <row r="265" spans="1:19" ht="34.5" customHeight="1">
      <c r="A265" s="97"/>
      <c r="B265" s="96"/>
      <c r="C265" s="101"/>
      <c r="D265" s="99"/>
      <c r="E265" s="374">
        <v>4210200</v>
      </c>
      <c r="F265" s="374"/>
      <c r="G265" s="87">
        <v>521</v>
      </c>
      <c r="H265" s="5" t="s">
        <v>643</v>
      </c>
      <c r="I265" s="8">
        <v>27</v>
      </c>
      <c r="J265" s="7">
        <v>4</v>
      </c>
      <c r="K265" s="16">
        <v>12</v>
      </c>
      <c r="L265" s="93" t="s">
        <v>576</v>
      </c>
      <c r="M265" s="94" t="s">
        <v>349</v>
      </c>
      <c r="N265" s="94" t="s">
        <v>359</v>
      </c>
      <c r="O265" s="94" t="s">
        <v>394</v>
      </c>
      <c r="P265" s="10"/>
      <c r="Q265" s="198">
        <f>Q266+Q272</f>
        <v>493.6</v>
      </c>
      <c r="R265" s="198">
        <f>R266+R272</f>
        <v>493.6</v>
      </c>
      <c r="S265" s="198">
        <f>S266+S272</f>
        <v>493.6</v>
      </c>
    </row>
    <row r="266" spans="1:19" ht="34.5" customHeight="1">
      <c r="A266" s="97"/>
      <c r="B266" s="96"/>
      <c r="C266" s="101"/>
      <c r="D266" s="107"/>
      <c r="E266" s="102"/>
      <c r="F266" s="102"/>
      <c r="G266" s="103">
        <v>521</v>
      </c>
      <c r="H266" s="18" t="s">
        <v>592</v>
      </c>
      <c r="I266" s="8">
        <v>27</v>
      </c>
      <c r="J266" s="7">
        <v>4</v>
      </c>
      <c r="K266" s="16">
        <v>12</v>
      </c>
      <c r="L266" s="93" t="s">
        <v>576</v>
      </c>
      <c r="M266" s="94" t="s">
        <v>349</v>
      </c>
      <c r="N266" s="94" t="s">
        <v>350</v>
      </c>
      <c r="O266" s="94" t="s">
        <v>394</v>
      </c>
      <c r="P266" s="6"/>
      <c r="Q266" s="200">
        <f>Q267+Q270</f>
        <v>413.6</v>
      </c>
      <c r="R266" s="200">
        <f>R267+R270</f>
        <v>413.6</v>
      </c>
      <c r="S266" s="200">
        <f>S267+S270</f>
        <v>413.6</v>
      </c>
    </row>
    <row r="267" spans="1:19" ht="23.25" customHeight="1">
      <c r="A267" s="97"/>
      <c r="B267" s="96"/>
      <c r="C267" s="95"/>
      <c r="D267" s="107"/>
      <c r="E267" s="102"/>
      <c r="F267" s="102"/>
      <c r="G267" s="87"/>
      <c r="H267" s="18" t="s">
        <v>19</v>
      </c>
      <c r="I267" s="8">
        <v>27</v>
      </c>
      <c r="J267" s="21">
        <v>4</v>
      </c>
      <c r="K267" s="16">
        <v>12</v>
      </c>
      <c r="L267" s="93" t="s">
        <v>576</v>
      </c>
      <c r="M267" s="94" t="s">
        <v>349</v>
      </c>
      <c r="N267" s="94" t="s">
        <v>350</v>
      </c>
      <c r="O267" s="94" t="s">
        <v>18</v>
      </c>
      <c r="P267" s="6"/>
      <c r="Q267" s="200">
        <f>SUM(Q268:Q269)</f>
        <v>30</v>
      </c>
      <c r="R267" s="200">
        <f>SUM(R268:R269)</f>
        <v>30</v>
      </c>
      <c r="S267" s="200">
        <f>SUM(S268:S269)</f>
        <v>30</v>
      </c>
    </row>
    <row r="268" spans="1:19" ht="30" customHeight="1">
      <c r="A268" s="97"/>
      <c r="B268" s="96"/>
      <c r="C268" s="95"/>
      <c r="D268" s="107"/>
      <c r="E268" s="102"/>
      <c r="F268" s="102"/>
      <c r="G268" s="87"/>
      <c r="H268" s="18" t="s">
        <v>459</v>
      </c>
      <c r="I268" s="8">
        <v>27</v>
      </c>
      <c r="J268" s="21">
        <v>4</v>
      </c>
      <c r="K268" s="16">
        <v>12</v>
      </c>
      <c r="L268" s="93" t="s">
        <v>576</v>
      </c>
      <c r="M268" s="94" t="s">
        <v>349</v>
      </c>
      <c r="N268" s="94" t="s">
        <v>350</v>
      </c>
      <c r="O268" s="94" t="s">
        <v>18</v>
      </c>
      <c r="P268" s="6">
        <v>240</v>
      </c>
      <c r="Q268" s="200">
        <v>10</v>
      </c>
      <c r="R268" s="200">
        <v>10</v>
      </c>
      <c r="S268" s="200">
        <v>10</v>
      </c>
    </row>
    <row r="269" spans="1:19" ht="38.25" customHeight="1">
      <c r="A269" s="97"/>
      <c r="B269" s="96"/>
      <c r="C269" s="95"/>
      <c r="D269" s="99"/>
      <c r="E269" s="113"/>
      <c r="F269" s="113"/>
      <c r="G269" s="87"/>
      <c r="H269" s="5" t="s">
        <v>582</v>
      </c>
      <c r="I269" s="8">
        <v>27</v>
      </c>
      <c r="J269" s="19">
        <v>4</v>
      </c>
      <c r="K269" s="16">
        <v>12</v>
      </c>
      <c r="L269" s="93" t="s">
        <v>576</v>
      </c>
      <c r="M269" s="94" t="s">
        <v>349</v>
      </c>
      <c r="N269" s="94" t="s">
        <v>350</v>
      </c>
      <c r="O269" s="94" t="s">
        <v>18</v>
      </c>
      <c r="P269" s="6">
        <v>810</v>
      </c>
      <c r="Q269" s="200">
        <v>20</v>
      </c>
      <c r="R269" s="200">
        <v>20</v>
      </c>
      <c r="S269" s="200">
        <v>20</v>
      </c>
    </row>
    <row r="270" spans="1:19" ht="32.25" customHeight="1">
      <c r="A270" s="97"/>
      <c r="B270" s="96"/>
      <c r="C270" s="95"/>
      <c r="D270" s="99"/>
      <c r="E270" s="113"/>
      <c r="F270" s="113"/>
      <c r="G270" s="87"/>
      <c r="H270" s="5" t="s">
        <v>581</v>
      </c>
      <c r="I270" s="8">
        <v>27</v>
      </c>
      <c r="J270" s="19">
        <v>4</v>
      </c>
      <c r="K270" s="16">
        <v>12</v>
      </c>
      <c r="L270" s="93" t="s">
        <v>576</v>
      </c>
      <c r="M270" s="94" t="s">
        <v>349</v>
      </c>
      <c r="N270" s="94" t="s">
        <v>350</v>
      </c>
      <c r="O270" s="94" t="s">
        <v>580</v>
      </c>
      <c r="P270" s="6"/>
      <c r="Q270" s="200">
        <f>Q271</f>
        <v>383.6</v>
      </c>
      <c r="R270" s="200">
        <f>R271</f>
        <v>383.6</v>
      </c>
      <c r="S270" s="200">
        <f>S271</f>
        <v>383.6</v>
      </c>
    </row>
    <row r="271" spans="1:19" ht="32.25" customHeight="1">
      <c r="A271" s="97"/>
      <c r="B271" s="96"/>
      <c r="C271" s="95"/>
      <c r="D271" s="99"/>
      <c r="E271" s="113"/>
      <c r="F271" s="113"/>
      <c r="G271" s="87"/>
      <c r="H271" s="5" t="s">
        <v>582</v>
      </c>
      <c r="I271" s="8">
        <v>27</v>
      </c>
      <c r="J271" s="19">
        <v>4</v>
      </c>
      <c r="K271" s="16">
        <v>12</v>
      </c>
      <c r="L271" s="93" t="s">
        <v>576</v>
      </c>
      <c r="M271" s="94" t="s">
        <v>349</v>
      </c>
      <c r="N271" s="94" t="s">
        <v>350</v>
      </c>
      <c r="O271" s="94" t="s">
        <v>580</v>
      </c>
      <c r="P271" s="6">
        <v>810</v>
      </c>
      <c r="Q271" s="200">
        <v>383.6</v>
      </c>
      <c r="R271" s="200">
        <v>383.6</v>
      </c>
      <c r="S271" s="200">
        <v>383.6</v>
      </c>
    </row>
    <row r="272" spans="1:19" ht="24.75" customHeight="1">
      <c r="A272" s="97"/>
      <c r="B272" s="96"/>
      <c r="C272" s="95"/>
      <c r="D272" s="99"/>
      <c r="E272" s="113"/>
      <c r="F272" s="113"/>
      <c r="G272" s="87"/>
      <c r="H272" s="5" t="s">
        <v>593</v>
      </c>
      <c r="I272" s="8">
        <v>27</v>
      </c>
      <c r="J272" s="19">
        <v>4</v>
      </c>
      <c r="K272" s="16">
        <v>12</v>
      </c>
      <c r="L272" s="93" t="s">
        <v>576</v>
      </c>
      <c r="M272" s="94" t="s">
        <v>349</v>
      </c>
      <c r="N272" s="94" t="s">
        <v>367</v>
      </c>
      <c r="O272" s="94" t="s">
        <v>394</v>
      </c>
      <c r="P272" s="6"/>
      <c r="Q272" s="200">
        <f aca="true" t="shared" si="26" ref="Q272:S273">Q273</f>
        <v>80</v>
      </c>
      <c r="R272" s="200">
        <f t="shared" si="26"/>
        <v>80</v>
      </c>
      <c r="S272" s="200">
        <f t="shared" si="26"/>
        <v>80</v>
      </c>
    </row>
    <row r="273" spans="1:19" ht="30" customHeight="1">
      <c r="A273" s="97"/>
      <c r="B273" s="96"/>
      <c r="C273" s="95"/>
      <c r="D273" s="99"/>
      <c r="E273" s="113"/>
      <c r="F273" s="113"/>
      <c r="G273" s="87"/>
      <c r="H273" s="5" t="s">
        <v>21</v>
      </c>
      <c r="I273" s="8">
        <v>27</v>
      </c>
      <c r="J273" s="19">
        <v>4</v>
      </c>
      <c r="K273" s="16">
        <v>12</v>
      </c>
      <c r="L273" s="93" t="s">
        <v>576</v>
      </c>
      <c r="M273" s="94" t="s">
        <v>349</v>
      </c>
      <c r="N273" s="94" t="s">
        <v>367</v>
      </c>
      <c r="O273" s="94" t="s">
        <v>20</v>
      </c>
      <c r="P273" s="6"/>
      <c r="Q273" s="200">
        <f t="shared" si="26"/>
        <v>80</v>
      </c>
      <c r="R273" s="200">
        <f t="shared" si="26"/>
        <v>80</v>
      </c>
      <c r="S273" s="200">
        <f t="shared" si="26"/>
        <v>80</v>
      </c>
    </row>
    <row r="274" spans="1:19" ht="33" customHeight="1">
      <c r="A274" s="97"/>
      <c r="B274" s="96"/>
      <c r="C274" s="95"/>
      <c r="D274" s="99"/>
      <c r="E274" s="113"/>
      <c r="F274" s="113"/>
      <c r="G274" s="87"/>
      <c r="H274" s="5" t="s">
        <v>459</v>
      </c>
      <c r="I274" s="8">
        <v>27</v>
      </c>
      <c r="J274" s="19">
        <v>4</v>
      </c>
      <c r="K274" s="16">
        <v>12</v>
      </c>
      <c r="L274" s="93" t="s">
        <v>576</v>
      </c>
      <c r="M274" s="94" t="s">
        <v>349</v>
      </c>
      <c r="N274" s="94" t="s">
        <v>367</v>
      </c>
      <c r="O274" s="94" t="s">
        <v>20</v>
      </c>
      <c r="P274" s="6">
        <v>240</v>
      </c>
      <c r="Q274" s="200">
        <v>80</v>
      </c>
      <c r="R274" s="200">
        <v>80</v>
      </c>
      <c r="S274" s="200">
        <v>80</v>
      </c>
    </row>
    <row r="275" spans="1:19" s="174" customFormat="1" ht="26.25" customHeight="1">
      <c r="A275" s="138"/>
      <c r="B275" s="139"/>
      <c r="C275" s="138"/>
      <c r="D275" s="146"/>
      <c r="E275" s="147"/>
      <c r="F275" s="147"/>
      <c r="G275" s="132"/>
      <c r="H275" s="277" t="s">
        <v>392</v>
      </c>
      <c r="I275" s="148">
        <v>27</v>
      </c>
      <c r="J275" s="143">
        <v>5</v>
      </c>
      <c r="K275" s="135"/>
      <c r="L275" s="136"/>
      <c r="M275" s="137"/>
      <c r="N275" s="137"/>
      <c r="O275" s="137"/>
      <c r="P275" s="142"/>
      <c r="Q275" s="201">
        <f>Q276+Q285+Q299+Q308</f>
        <v>62875.9</v>
      </c>
      <c r="R275" s="201">
        <f>R276+R285+R299+R308</f>
        <v>15332.099999999999</v>
      </c>
      <c r="S275" s="201">
        <f>S276+S285+S299+S308</f>
        <v>6775.9</v>
      </c>
    </row>
    <row r="276" spans="1:19" s="174" customFormat="1" ht="29.25" customHeight="1">
      <c r="A276" s="138"/>
      <c r="B276" s="139"/>
      <c r="C276" s="138"/>
      <c r="D276" s="146"/>
      <c r="E276" s="147"/>
      <c r="F276" s="147"/>
      <c r="G276" s="132"/>
      <c r="H276" s="277" t="s">
        <v>393</v>
      </c>
      <c r="I276" s="148">
        <v>27</v>
      </c>
      <c r="J276" s="143">
        <v>5</v>
      </c>
      <c r="K276" s="135">
        <v>1</v>
      </c>
      <c r="L276" s="136"/>
      <c r="M276" s="137"/>
      <c r="N276" s="137"/>
      <c r="O276" s="137"/>
      <c r="P276" s="142"/>
      <c r="Q276" s="201">
        <f aca="true" t="shared" si="27" ref="Q276:S277">Q277</f>
        <v>39699.5</v>
      </c>
      <c r="R276" s="201">
        <f t="shared" si="27"/>
        <v>3828.2</v>
      </c>
      <c r="S276" s="201">
        <f t="shared" si="27"/>
        <v>6222.4</v>
      </c>
    </row>
    <row r="277" spans="1:19" ht="39.75" customHeight="1">
      <c r="A277" s="95"/>
      <c r="B277" s="96"/>
      <c r="C277" s="95"/>
      <c r="D277" s="99"/>
      <c r="E277" s="113"/>
      <c r="F277" s="113"/>
      <c r="G277" s="87"/>
      <c r="H277" s="18" t="s">
        <v>547</v>
      </c>
      <c r="I277" s="8">
        <v>27</v>
      </c>
      <c r="J277" s="19">
        <v>5</v>
      </c>
      <c r="K277" s="16">
        <v>1</v>
      </c>
      <c r="L277" s="93" t="s">
        <v>39</v>
      </c>
      <c r="M277" s="94" t="s">
        <v>349</v>
      </c>
      <c r="N277" s="94" t="s">
        <v>359</v>
      </c>
      <c r="O277" s="94" t="s">
        <v>394</v>
      </c>
      <c r="P277" s="6"/>
      <c r="Q277" s="200">
        <f t="shared" si="27"/>
        <v>39699.5</v>
      </c>
      <c r="R277" s="200">
        <f t="shared" si="27"/>
        <v>3828.2</v>
      </c>
      <c r="S277" s="200">
        <f t="shared" si="27"/>
        <v>6222.4</v>
      </c>
    </row>
    <row r="278" spans="1:19" ht="42" customHeight="1">
      <c r="A278" s="95"/>
      <c r="B278" s="96"/>
      <c r="C278" s="95"/>
      <c r="D278" s="99"/>
      <c r="E278" s="113"/>
      <c r="F278" s="113"/>
      <c r="G278" s="87"/>
      <c r="H278" s="18" t="s">
        <v>714</v>
      </c>
      <c r="I278" s="8">
        <v>27</v>
      </c>
      <c r="J278" s="19">
        <v>5</v>
      </c>
      <c r="K278" s="16">
        <v>1</v>
      </c>
      <c r="L278" s="93" t="s">
        <v>39</v>
      </c>
      <c r="M278" s="94" t="s">
        <v>349</v>
      </c>
      <c r="N278" s="94" t="s">
        <v>548</v>
      </c>
      <c r="O278" s="94" t="s">
        <v>394</v>
      </c>
      <c r="P278" s="6"/>
      <c r="Q278" s="200">
        <f>Q279+Q281+Q283</f>
        <v>39699.5</v>
      </c>
      <c r="R278" s="200">
        <f>R279+R281+R283</f>
        <v>3828.2</v>
      </c>
      <c r="S278" s="200">
        <f>S279+S281+S283</f>
        <v>6222.4</v>
      </c>
    </row>
    <row r="279" spans="1:19" ht="38.25" customHeight="1">
      <c r="A279" s="97"/>
      <c r="B279" s="96"/>
      <c r="C279" s="95"/>
      <c r="D279" s="99"/>
      <c r="E279" s="113"/>
      <c r="F279" s="113"/>
      <c r="G279" s="87"/>
      <c r="H279" s="18" t="s">
        <v>541</v>
      </c>
      <c r="I279" s="8">
        <v>27</v>
      </c>
      <c r="J279" s="19">
        <v>5</v>
      </c>
      <c r="K279" s="16">
        <v>1</v>
      </c>
      <c r="L279" s="93" t="s">
        <v>39</v>
      </c>
      <c r="M279" s="94" t="s">
        <v>349</v>
      </c>
      <c r="N279" s="94" t="s">
        <v>548</v>
      </c>
      <c r="O279" s="94" t="s">
        <v>551</v>
      </c>
      <c r="P279" s="6"/>
      <c r="Q279" s="200">
        <f>Q280</f>
        <v>37151.5</v>
      </c>
      <c r="R279" s="200">
        <f>R280</f>
        <v>0</v>
      </c>
      <c r="S279" s="200">
        <f>S280</f>
        <v>0</v>
      </c>
    </row>
    <row r="280" spans="1:19" ht="23.25" customHeight="1">
      <c r="A280" s="97"/>
      <c r="B280" s="96"/>
      <c r="C280" s="95"/>
      <c r="D280" s="99"/>
      <c r="E280" s="113"/>
      <c r="F280" s="113"/>
      <c r="G280" s="87"/>
      <c r="H280" s="18" t="s">
        <v>313</v>
      </c>
      <c r="I280" s="8">
        <v>27</v>
      </c>
      <c r="J280" s="19">
        <v>5</v>
      </c>
      <c r="K280" s="16">
        <v>1</v>
      </c>
      <c r="L280" s="93" t="s">
        <v>39</v>
      </c>
      <c r="M280" s="94" t="s">
        <v>349</v>
      </c>
      <c r="N280" s="94" t="s">
        <v>548</v>
      </c>
      <c r="O280" s="94" t="s">
        <v>551</v>
      </c>
      <c r="P280" s="6">
        <v>410</v>
      </c>
      <c r="Q280" s="198">
        <v>37151.5</v>
      </c>
      <c r="R280" s="200">
        <v>0</v>
      </c>
      <c r="S280" s="200">
        <v>0</v>
      </c>
    </row>
    <row r="281" spans="1:19" ht="39.75" customHeight="1">
      <c r="A281" s="97"/>
      <c r="B281" s="96"/>
      <c r="C281" s="95"/>
      <c r="D281" s="99"/>
      <c r="E281" s="113"/>
      <c r="F281" s="113"/>
      <c r="G281" s="87"/>
      <c r="H281" s="18" t="s">
        <v>542</v>
      </c>
      <c r="I281" s="8">
        <v>27</v>
      </c>
      <c r="J281" s="19">
        <v>5</v>
      </c>
      <c r="K281" s="16">
        <v>1</v>
      </c>
      <c r="L281" s="93" t="s">
        <v>39</v>
      </c>
      <c r="M281" s="94" t="s">
        <v>349</v>
      </c>
      <c r="N281" s="94" t="s">
        <v>548</v>
      </c>
      <c r="O281" s="94" t="s">
        <v>552</v>
      </c>
      <c r="P281" s="6"/>
      <c r="Q281" s="200">
        <f>Q282</f>
        <v>1548</v>
      </c>
      <c r="R281" s="200">
        <f>R282</f>
        <v>2828.2</v>
      </c>
      <c r="S281" s="200">
        <f>S282</f>
        <v>5222.4</v>
      </c>
    </row>
    <row r="282" spans="1:19" ht="24" customHeight="1">
      <c r="A282" s="97"/>
      <c r="B282" s="96"/>
      <c r="C282" s="95"/>
      <c r="D282" s="99"/>
      <c r="E282" s="113"/>
      <c r="F282" s="113"/>
      <c r="G282" s="87"/>
      <c r="H282" s="18" t="s">
        <v>313</v>
      </c>
      <c r="I282" s="8">
        <v>27</v>
      </c>
      <c r="J282" s="19">
        <v>5</v>
      </c>
      <c r="K282" s="16">
        <v>1</v>
      </c>
      <c r="L282" s="93" t="s">
        <v>39</v>
      </c>
      <c r="M282" s="94" t="s">
        <v>349</v>
      </c>
      <c r="N282" s="94" t="s">
        <v>548</v>
      </c>
      <c r="O282" s="94" t="s">
        <v>552</v>
      </c>
      <c r="P282" s="6">
        <v>410</v>
      </c>
      <c r="Q282" s="198">
        <f>'Приложение 8'!Q188</f>
        <v>1548</v>
      </c>
      <c r="R282" s="200">
        <v>2828.2</v>
      </c>
      <c r="S282" s="200">
        <v>5222.4</v>
      </c>
    </row>
    <row r="283" spans="1:19" ht="42" customHeight="1">
      <c r="A283" s="97"/>
      <c r="B283" s="96"/>
      <c r="C283" s="95"/>
      <c r="D283" s="99"/>
      <c r="E283" s="113"/>
      <c r="F283" s="113"/>
      <c r="G283" s="87"/>
      <c r="H283" s="18" t="s">
        <v>556</v>
      </c>
      <c r="I283" s="8">
        <v>27</v>
      </c>
      <c r="J283" s="19">
        <v>5</v>
      </c>
      <c r="K283" s="16">
        <v>1</v>
      </c>
      <c r="L283" s="93" t="s">
        <v>39</v>
      </c>
      <c r="M283" s="94" t="s">
        <v>349</v>
      </c>
      <c r="N283" s="94" t="s">
        <v>548</v>
      </c>
      <c r="O283" s="94" t="s">
        <v>555</v>
      </c>
      <c r="P283" s="6"/>
      <c r="Q283" s="200">
        <f>Q284</f>
        <v>1000</v>
      </c>
      <c r="R283" s="200">
        <f>R284</f>
        <v>1000</v>
      </c>
      <c r="S283" s="200">
        <f>S284</f>
        <v>1000</v>
      </c>
    </row>
    <row r="284" spans="1:19" ht="24" customHeight="1">
      <c r="A284" s="97"/>
      <c r="B284" s="96"/>
      <c r="C284" s="95"/>
      <c r="D284" s="99"/>
      <c r="E284" s="113"/>
      <c r="F284" s="113"/>
      <c r="G284" s="87"/>
      <c r="H284" s="18" t="s">
        <v>313</v>
      </c>
      <c r="I284" s="8">
        <v>27</v>
      </c>
      <c r="J284" s="19">
        <v>5</v>
      </c>
      <c r="K284" s="16">
        <v>1</v>
      </c>
      <c r="L284" s="93" t="s">
        <v>39</v>
      </c>
      <c r="M284" s="94" t="s">
        <v>349</v>
      </c>
      <c r="N284" s="94" t="s">
        <v>548</v>
      </c>
      <c r="O284" s="94" t="s">
        <v>555</v>
      </c>
      <c r="P284" s="6">
        <v>410</v>
      </c>
      <c r="Q284" s="200">
        <v>1000</v>
      </c>
      <c r="R284" s="200">
        <v>1000</v>
      </c>
      <c r="S284" s="200">
        <v>1000</v>
      </c>
    </row>
    <row r="285" spans="1:19" s="174" customFormat="1" ht="21" customHeight="1">
      <c r="A285" s="138"/>
      <c r="B285" s="139"/>
      <c r="C285" s="138"/>
      <c r="D285" s="146"/>
      <c r="E285" s="147"/>
      <c r="F285" s="147"/>
      <c r="G285" s="132"/>
      <c r="H285" s="277" t="s">
        <v>473</v>
      </c>
      <c r="I285" s="142">
        <v>27</v>
      </c>
      <c r="J285" s="143">
        <v>5</v>
      </c>
      <c r="K285" s="135">
        <v>2</v>
      </c>
      <c r="L285" s="136"/>
      <c r="M285" s="137"/>
      <c r="N285" s="137"/>
      <c r="O285" s="137"/>
      <c r="P285" s="142"/>
      <c r="Q285" s="201">
        <f>Q286+Q295</f>
        <v>20042</v>
      </c>
      <c r="R285" s="201">
        <f>R286+R295</f>
        <v>10950.4</v>
      </c>
      <c r="S285" s="201">
        <f>S286+S295</f>
        <v>0</v>
      </c>
    </row>
    <row r="286" spans="1:19" ht="39.75" customHeight="1">
      <c r="A286" s="97"/>
      <c r="B286" s="96"/>
      <c r="C286" s="95"/>
      <c r="D286" s="99"/>
      <c r="E286" s="113"/>
      <c r="F286" s="113"/>
      <c r="G286" s="87"/>
      <c r="H286" s="18" t="s">
        <v>795</v>
      </c>
      <c r="I286" s="27">
        <v>27</v>
      </c>
      <c r="J286" s="19">
        <v>5</v>
      </c>
      <c r="K286" s="16">
        <v>2</v>
      </c>
      <c r="L286" s="93" t="s">
        <v>794</v>
      </c>
      <c r="M286" s="94" t="s">
        <v>349</v>
      </c>
      <c r="N286" s="94" t="s">
        <v>359</v>
      </c>
      <c r="O286" s="94" t="s">
        <v>394</v>
      </c>
      <c r="P286" s="6"/>
      <c r="Q286" s="200">
        <f>Q287</f>
        <v>20000</v>
      </c>
      <c r="R286" s="200">
        <f>R287</f>
        <v>10950.4</v>
      </c>
      <c r="S286" s="200">
        <f>S287</f>
        <v>0</v>
      </c>
    </row>
    <row r="287" spans="1:19" ht="39.75" customHeight="1">
      <c r="A287" s="97"/>
      <c r="B287" s="96"/>
      <c r="C287" s="95"/>
      <c r="D287" s="99"/>
      <c r="E287" s="113"/>
      <c r="F287" s="113"/>
      <c r="G287" s="87"/>
      <c r="H287" s="18" t="s">
        <v>638</v>
      </c>
      <c r="I287" s="27">
        <v>27</v>
      </c>
      <c r="J287" s="19">
        <v>5</v>
      </c>
      <c r="K287" s="16">
        <v>2</v>
      </c>
      <c r="L287" s="93" t="s">
        <v>794</v>
      </c>
      <c r="M287" s="94" t="s">
        <v>349</v>
      </c>
      <c r="N287" s="94" t="s">
        <v>350</v>
      </c>
      <c r="O287" s="94" t="s">
        <v>394</v>
      </c>
      <c r="P287" s="6"/>
      <c r="Q287" s="200">
        <f>Q288+Q290+Q292</f>
        <v>20000</v>
      </c>
      <c r="R287" s="200">
        <f>R288+R290+R292</f>
        <v>10950.4</v>
      </c>
      <c r="S287" s="200">
        <f>S288+S290+S292</f>
        <v>0</v>
      </c>
    </row>
    <row r="288" spans="1:19" ht="27" customHeight="1">
      <c r="A288" s="97"/>
      <c r="B288" s="96"/>
      <c r="C288" s="95"/>
      <c r="D288" s="99"/>
      <c r="E288" s="113"/>
      <c r="F288" s="113"/>
      <c r="G288" s="87"/>
      <c r="H288" s="18" t="s">
        <v>29</v>
      </c>
      <c r="I288" s="27">
        <v>27</v>
      </c>
      <c r="J288" s="19">
        <v>5</v>
      </c>
      <c r="K288" s="16">
        <v>2</v>
      </c>
      <c r="L288" s="93" t="s">
        <v>794</v>
      </c>
      <c r="M288" s="94" t="s">
        <v>349</v>
      </c>
      <c r="N288" s="94" t="s">
        <v>350</v>
      </c>
      <c r="O288" s="94" t="s">
        <v>28</v>
      </c>
      <c r="P288" s="6"/>
      <c r="Q288" s="200">
        <f>Q289</f>
        <v>0</v>
      </c>
      <c r="R288" s="200">
        <f>R289</f>
        <v>500</v>
      </c>
      <c r="S288" s="200">
        <f>S289</f>
        <v>0</v>
      </c>
    </row>
    <row r="289" spans="1:19" ht="22.5" customHeight="1">
      <c r="A289" s="97"/>
      <c r="B289" s="96"/>
      <c r="C289" s="95"/>
      <c r="D289" s="99"/>
      <c r="E289" s="113"/>
      <c r="F289" s="113"/>
      <c r="G289" s="87"/>
      <c r="H289" s="18" t="s">
        <v>459</v>
      </c>
      <c r="I289" s="27">
        <v>27</v>
      </c>
      <c r="J289" s="19">
        <v>5</v>
      </c>
      <c r="K289" s="16">
        <v>2</v>
      </c>
      <c r="L289" s="93" t="s">
        <v>794</v>
      </c>
      <c r="M289" s="94" t="s">
        <v>349</v>
      </c>
      <c r="N289" s="94" t="s">
        <v>350</v>
      </c>
      <c r="O289" s="94" t="s">
        <v>28</v>
      </c>
      <c r="P289" s="6">
        <v>240</v>
      </c>
      <c r="Q289" s="200">
        <v>0</v>
      </c>
      <c r="R289" s="200">
        <v>500</v>
      </c>
      <c r="S289" s="200">
        <v>0</v>
      </c>
    </row>
    <row r="290" spans="1:19" ht="22.5" customHeight="1">
      <c r="A290" s="97"/>
      <c r="B290" s="96"/>
      <c r="C290" s="95"/>
      <c r="D290" s="99"/>
      <c r="E290" s="113"/>
      <c r="F290" s="113"/>
      <c r="G290" s="87"/>
      <c r="H290" s="18" t="s">
        <v>640</v>
      </c>
      <c r="I290" s="27">
        <v>27</v>
      </c>
      <c r="J290" s="19">
        <v>5</v>
      </c>
      <c r="K290" s="16">
        <v>2</v>
      </c>
      <c r="L290" s="93" t="s">
        <v>794</v>
      </c>
      <c r="M290" s="94" t="s">
        <v>349</v>
      </c>
      <c r="N290" s="94" t="s">
        <v>350</v>
      </c>
      <c r="O290" s="94" t="s">
        <v>639</v>
      </c>
      <c r="P290" s="6"/>
      <c r="Q290" s="200">
        <f>Q291</f>
        <v>20000</v>
      </c>
      <c r="R290" s="200">
        <f>R291</f>
        <v>0</v>
      </c>
      <c r="S290" s="200">
        <f>S291</f>
        <v>0</v>
      </c>
    </row>
    <row r="291" spans="1:19" ht="22.5" customHeight="1">
      <c r="A291" s="97"/>
      <c r="B291" s="96"/>
      <c r="C291" s="95"/>
      <c r="D291" s="99"/>
      <c r="E291" s="113"/>
      <c r="F291" s="113"/>
      <c r="G291" s="87"/>
      <c r="H291" s="18" t="s">
        <v>459</v>
      </c>
      <c r="I291" s="27">
        <v>27</v>
      </c>
      <c r="J291" s="19">
        <v>5</v>
      </c>
      <c r="K291" s="16">
        <v>2</v>
      </c>
      <c r="L291" s="93" t="s">
        <v>794</v>
      </c>
      <c r="M291" s="94" t="s">
        <v>349</v>
      </c>
      <c r="N291" s="94" t="s">
        <v>350</v>
      </c>
      <c r="O291" s="94" t="s">
        <v>639</v>
      </c>
      <c r="P291" s="6">
        <v>240</v>
      </c>
      <c r="Q291" s="200">
        <v>20000</v>
      </c>
      <c r="R291" s="200">
        <v>0</v>
      </c>
      <c r="S291" s="200">
        <v>0</v>
      </c>
    </row>
    <row r="292" spans="1:19" ht="35.25" customHeight="1">
      <c r="A292" s="97"/>
      <c r="B292" s="96"/>
      <c r="C292" s="95"/>
      <c r="D292" s="99"/>
      <c r="E292" s="113"/>
      <c r="F292" s="113"/>
      <c r="G292" s="87"/>
      <c r="H292" s="114" t="s">
        <v>716</v>
      </c>
      <c r="I292" s="27">
        <v>27</v>
      </c>
      <c r="J292" s="19">
        <v>5</v>
      </c>
      <c r="K292" s="16">
        <v>2</v>
      </c>
      <c r="L292" s="93" t="s">
        <v>794</v>
      </c>
      <c r="M292" s="94" t="s">
        <v>349</v>
      </c>
      <c r="N292" s="94" t="s">
        <v>414</v>
      </c>
      <c r="O292" s="94" t="s">
        <v>394</v>
      </c>
      <c r="P292" s="6"/>
      <c r="Q292" s="200">
        <f aca="true" t="shared" si="28" ref="Q292:S293">Q293</f>
        <v>0</v>
      </c>
      <c r="R292" s="200">
        <f t="shared" si="28"/>
        <v>10450.4</v>
      </c>
      <c r="S292" s="200">
        <f t="shared" si="28"/>
        <v>0</v>
      </c>
    </row>
    <row r="293" spans="1:19" ht="22.5" customHeight="1">
      <c r="A293" s="97"/>
      <c r="B293" s="96"/>
      <c r="C293" s="95"/>
      <c r="D293" s="99"/>
      <c r="E293" s="113"/>
      <c r="F293" s="113"/>
      <c r="G293" s="87"/>
      <c r="H293" s="18" t="s">
        <v>415</v>
      </c>
      <c r="I293" s="27">
        <v>27</v>
      </c>
      <c r="J293" s="7">
        <v>5</v>
      </c>
      <c r="K293" s="16">
        <v>2</v>
      </c>
      <c r="L293" s="93" t="s">
        <v>794</v>
      </c>
      <c r="M293" s="94" t="s">
        <v>349</v>
      </c>
      <c r="N293" s="94" t="s">
        <v>414</v>
      </c>
      <c r="O293" s="94" t="s">
        <v>618</v>
      </c>
      <c r="P293" s="6"/>
      <c r="Q293" s="200">
        <f t="shared" si="28"/>
        <v>0</v>
      </c>
      <c r="R293" s="200">
        <f t="shared" si="28"/>
        <v>10450.4</v>
      </c>
      <c r="S293" s="200">
        <f t="shared" si="28"/>
        <v>0</v>
      </c>
    </row>
    <row r="294" spans="1:19" ht="22.5" customHeight="1">
      <c r="A294" s="97"/>
      <c r="B294" s="96"/>
      <c r="C294" s="95"/>
      <c r="D294" s="99"/>
      <c r="E294" s="113"/>
      <c r="F294" s="113"/>
      <c r="G294" s="87"/>
      <c r="H294" s="18" t="s">
        <v>459</v>
      </c>
      <c r="I294" s="27">
        <v>27</v>
      </c>
      <c r="J294" s="7">
        <v>5</v>
      </c>
      <c r="K294" s="16">
        <v>2</v>
      </c>
      <c r="L294" s="93" t="s">
        <v>794</v>
      </c>
      <c r="M294" s="94" t="s">
        <v>349</v>
      </c>
      <c r="N294" s="94" t="s">
        <v>414</v>
      </c>
      <c r="O294" s="94" t="s">
        <v>618</v>
      </c>
      <c r="P294" s="6">
        <v>240</v>
      </c>
      <c r="Q294" s="200">
        <f>17883.5-17883.5</f>
        <v>0</v>
      </c>
      <c r="R294" s="200">
        <f>'Приложение 8'!R200</f>
        <v>10450.4</v>
      </c>
      <c r="S294" s="200">
        <f>17883.5-17883.5</f>
        <v>0</v>
      </c>
    </row>
    <row r="295" spans="1:19" ht="42" customHeight="1">
      <c r="A295" s="97"/>
      <c r="B295" s="96"/>
      <c r="C295" s="95"/>
      <c r="D295" s="99"/>
      <c r="E295" s="113"/>
      <c r="F295" s="113"/>
      <c r="G295" s="87"/>
      <c r="H295" s="11" t="s">
        <v>53</v>
      </c>
      <c r="I295" s="6">
        <v>27</v>
      </c>
      <c r="J295" s="7">
        <v>5</v>
      </c>
      <c r="K295" s="16">
        <v>2</v>
      </c>
      <c r="L295" s="93" t="s">
        <v>573</v>
      </c>
      <c r="M295" s="94" t="s">
        <v>349</v>
      </c>
      <c r="N295" s="94" t="s">
        <v>359</v>
      </c>
      <c r="O295" s="94" t="s">
        <v>394</v>
      </c>
      <c r="P295" s="6"/>
      <c r="Q295" s="200">
        <f>Q296</f>
        <v>42</v>
      </c>
      <c r="R295" s="200">
        <f aca="true" t="shared" si="29" ref="R295:S297">R296</f>
        <v>0</v>
      </c>
      <c r="S295" s="200">
        <f t="shared" si="29"/>
        <v>0</v>
      </c>
    </row>
    <row r="296" spans="1:19" ht="40.5" customHeight="1">
      <c r="A296" s="97"/>
      <c r="B296" s="96"/>
      <c r="C296" s="95"/>
      <c r="D296" s="99"/>
      <c r="E296" s="113"/>
      <c r="F296" s="113"/>
      <c r="G296" s="87"/>
      <c r="H296" s="5" t="s">
        <v>54</v>
      </c>
      <c r="I296" s="27">
        <v>27</v>
      </c>
      <c r="J296" s="7">
        <v>5</v>
      </c>
      <c r="K296" s="16">
        <v>2</v>
      </c>
      <c r="L296" s="93" t="s">
        <v>573</v>
      </c>
      <c r="M296" s="94" t="s">
        <v>349</v>
      </c>
      <c r="N296" s="94" t="s">
        <v>350</v>
      </c>
      <c r="O296" s="94" t="s">
        <v>394</v>
      </c>
      <c r="P296" s="6"/>
      <c r="Q296" s="200">
        <f>Q297</f>
        <v>42</v>
      </c>
      <c r="R296" s="200">
        <f t="shared" si="29"/>
        <v>0</v>
      </c>
      <c r="S296" s="200">
        <f t="shared" si="29"/>
        <v>0</v>
      </c>
    </row>
    <row r="297" spans="1:19" ht="21" customHeight="1">
      <c r="A297" s="97"/>
      <c r="B297" s="96"/>
      <c r="C297" s="95"/>
      <c r="D297" s="99"/>
      <c r="E297" s="113"/>
      <c r="F297" s="113"/>
      <c r="G297" s="87"/>
      <c r="H297" s="18" t="s">
        <v>479</v>
      </c>
      <c r="I297" s="27">
        <v>27</v>
      </c>
      <c r="J297" s="7">
        <v>5</v>
      </c>
      <c r="K297" s="16">
        <v>2</v>
      </c>
      <c r="L297" s="93" t="s">
        <v>573</v>
      </c>
      <c r="M297" s="94" t="s">
        <v>349</v>
      </c>
      <c r="N297" s="94" t="s">
        <v>350</v>
      </c>
      <c r="O297" s="94" t="s">
        <v>478</v>
      </c>
      <c r="P297" s="6"/>
      <c r="Q297" s="200">
        <f>Q298</f>
        <v>42</v>
      </c>
      <c r="R297" s="200">
        <f t="shared" si="29"/>
        <v>0</v>
      </c>
      <c r="S297" s="200">
        <f t="shared" si="29"/>
        <v>0</v>
      </c>
    </row>
    <row r="298" spans="1:19" ht="21" customHeight="1">
      <c r="A298" s="97"/>
      <c r="B298" s="96"/>
      <c r="C298" s="95"/>
      <c r="D298" s="99"/>
      <c r="E298" s="113"/>
      <c r="F298" s="113"/>
      <c r="G298" s="87"/>
      <c r="H298" s="18" t="s">
        <v>459</v>
      </c>
      <c r="I298" s="27">
        <v>27</v>
      </c>
      <c r="J298" s="7">
        <v>5</v>
      </c>
      <c r="K298" s="16">
        <v>2</v>
      </c>
      <c r="L298" s="93" t="s">
        <v>573</v>
      </c>
      <c r="M298" s="94" t="s">
        <v>349</v>
      </c>
      <c r="N298" s="94" t="s">
        <v>350</v>
      </c>
      <c r="O298" s="94" t="s">
        <v>478</v>
      </c>
      <c r="P298" s="6">
        <v>240</v>
      </c>
      <c r="Q298" s="200">
        <v>42</v>
      </c>
      <c r="R298" s="200">
        <v>0</v>
      </c>
      <c r="S298" s="200">
        <v>0</v>
      </c>
    </row>
    <row r="299" spans="1:19" s="174" customFormat="1" ht="26.25" customHeight="1">
      <c r="A299" s="138"/>
      <c r="B299" s="139"/>
      <c r="C299" s="138"/>
      <c r="D299" s="146"/>
      <c r="E299" s="147"/>
      <c r="F299" s="147"/>
      <c r="G299" s="132"/>
      <c r="H299" s="211" t="s">
        <v>38</v>
      </c>
      <c r="I299" s="222">
        <v>27</v>
      </c>
      <c r="J299" s="144">
        <v>5</v>
      </c>
      <c r="K299" s="135">
        <v>3</v>
      </c>
      <c r="L299" s="136"/>
      <c r="M299" s="137"/>
      <c r="N299" s="137"/>
      <c r="O299" s="137"/>
      <c r="P299" s="142"/>
      <c r="Q299" s="201">
        <f>Q300</f>
        <v>284.3</v>
      </c>
      <c r="R299" s="201">
        <f>R300</f>
        <v>203.4</v>
      </c>
      <c r="S299" s="201">
        <f>S304</f>
        <v>203.4</v>
      </c>
    </row>
    <row r="300" spans="1:19" ht="34.5" customHeight="1">
      <c r="A300" s="95"/>
      <c r="B300" s="96"/>
      <c r="C300" s="95"/>
      <c r="D300" s="99"/>
      <c r="E300" s="113"/>
      <c r="F300" s="113"/>
      <c r="G300" s="87"/>
      <c r="H300" s="18" t="s">
        <v>539</v>
      </c>
      <c r="I300" s="6">
        <v>27</v>
      </c>
      <c r="J300" s="7">
        <v>5</v>
      </c>
      <c r="K300" s="16">
        <v>3</v>
      </c>
      <c r="L300" s="93" t="s">
        <v>537</v>
      </c>
      <c r="M300" s="94" t="s">
        <v>349</v>
      </c>
      <c r="N300" s="94" t="s">
        <v>359</v>
      </c>
      <c r="O300" s="94" t="s">
        <v>394</v>
      </c>
      <c r="P300" s="6"/>
      <c r="Q300" s="200">
        <f>Q301</f>
        <v>284.3</v>
      </c>
      <c r="R300" s="200">
        <f>R301</f>
        <v>203.4</v>
      </c>
      <c r="S300" s="200">
        <f>S301</f>
        <v>0</v>
      </c>
    </row>
    <row r="301" spans="1:19" ht="31.5" customHeight="1">
      <c r="A301" s="95"/>
      <c r="B301" s="96"/>
      <c r="C301" s="95"/>
      <c r="D301" s="99"/>
      <c r="E301" s="113"/>
      <c r="F301" s="113"/>
      <c r="G301" s="87"/>
      <c r="H301" s="125" t="s">
        <v>717</v>
      </c>
      <c r="I301" s="6">
        <v>27</v>
      </c>
      <c r="J301" s="7">
        <v>5</v>
      </c>
      <c r="K301" s="16">
        <v>3</v>
      </c>
      <c r="L301" s="93" t="s">
        <v>537</v>
      </c>
      <c r="M301" s="94" t="s">
        <v>349</v>
      </c>
      <c r="N301" s="94" t="s">
        <v>549</v>
      </c>
      <c r="O301" s="94" t="s">
        <v>394</v>
      </c>
      <c r="P301" s="6"/>
      <c r="Q301" s="200">
        <f aca="true" t="shared" si="30" ref="Q301:S302">Q302</f>
        <v>284.3</v>
      </c>
      <c r="R301" s="200">
        <f t="shared" si="30"/>
        <v>203.4</v>
      </c>
      <c r="S301" s="200">
        <f t="shared" si="30"/>
        <v>0</v>
      </c>
    </row>
    <row r="302" spans="1:19" ht="33" customHeight="1">
      <c r="A302" s="95"/>
      <c r="B302" s="96"/>
      <c r="C302" s="95"/>
      <c r="D302" s="99"/>
      <c r="E302" s="113"/>
      <c r="F302" s="113"/>
      <c r="G302" s="87"/>
      <c r="H302" s="18" t="s">
        <v>538</v>
      </c>
      <c r="I302" s="6">
        <v>27</v>
      </c>
      <c r="J302" s="7">
        <v>5</v>
      </c>
      <c r="K302" s="16">
        <v>3</v>
      </c>
      <c r="L302" s="93" t="s">
        <v>537</v>
      </c>
      <c r="M302" s="94" t="s">
        <v>349</v>
      </c>
      <c r="N302" s="94" t="s">
        <v>549</v>
      </c>
      <c r="O302" s="94" t="s">
        <v>550</v>
      </c>
      <c r="P302" s="6"/>
      <c r="Q302" s="200">
        <f t="shared" si="30"/>
        <v>284.3</v>
      </c>
      <c r="R302" s="200">
        <f t="shared" si="30"/>
        <v>203.4</v>
      </c>
      <c r="S302" s="200">
        <f t="shared" si="30"/>
        <v>0</v>
      </c>
    </row>
    <row r="303" spans="1:19" ht="27" customHeight="1">
      <c r="A303" s="95"/>
      <c r="B303" s="96"/>
      <c r="C303" s="95"/>
      <c r="D303" s="99"/>
      <c r="E303" s="113"/>
      <c r="F303" s="113"/>
      <c r="G303" s="87"/>
      <c r="H303" s="18" t="s">
        <v>459</v>
      </c>
      <c r="I303" s="6">
        <v>27</v>
      </c>
      <c r="J303" s="7">
        <v>5</v>
      </c>
      <c r="K303" s="16">
        <v>3</v>
      </c>
      <c r="L303" s="93" t="s">
        <v>537</v>
      </c>
      <c r="M303" s="94" t="s">
        <v>349</v>
      </c>
      <c r="N303" s="94" t="s">
        <v>549</v>
      </c>
      <c r="O303" s="94" t="s">
        <v>550</v>
      </c>
      <c r="P303" s="6">
        <v>240</v>
      </c>
      <c r="Q303" s="200">
        <v>284.3</v>
      </c>
      <c r="R303" s="200">
        <v>203.4</v>
      </c>
      <c r="S303" s="200">
        <v>0</v>
      </c>
    </row>
    <row r="304" spans="1:19" ht="34.5" customHeight="1">
      <c r="A304" s="95"/>
      <c r="B304" s="96"/>
      <c r="C304" s="95"/>
      <c r="D304" s="99"/>
      <c r="E304" s="113"/>
      <c r="F304" s="113"/>
      <c r="G304" s="87"/>
      <c r="H304" s="18" t="s">
        <v>660</v>
      </c>
      <c r="I304" s="6">
        <v>27</v>
      </c>
      <c r="J304" s="7">
        <v>5</v>
      </c>
      <c r="K304" s="16">
        <v>3</v>
      </c>
      <c r="L304" s="93" t="s">
        <v>659</v>
      </c>
      <c r="M304" s="94" t="s">
        <v>349</v>
      </c>
      <c r="N304" s="94" t="s">
        <v>359</v>
      </c>
      <c r="O304" s="94" t="s">
        <v>394</v>
      </c>
      <c r="P304" s="6"/>
      <c r="Q304" s="200">
        <f>Q305</f>
        <v>0</v>
      </c>
      <c r="R304" s="200">
        <f>R305</f>
        <v>0</v>
      </c>
      <c r="S304" s="200">
        <f>S305</f>
        <v>203.4</v>
      </c>
    </row>
    <row r="305" spans="1:19" ht="31.5" customHeight="1">
      <c r="A305" s="95"/>
      <c r="B305" s="96"/>
      <c r="C305" s="95"/>
      <c r="D305" s="99"/>
      <c r="E305" s="113"/>
      <c r="F305" s="113"/>
      <c r="G305" s="87"/>
      <c r="H305" s="125" t="s">
        <v>717</v>
      </c>
      <c r="I305" s="6">
        <v>27</v>
      </c>
      <c r="J305" s="7">
        <v>5</v>
      </c>
      <c r="K305" s="16">
        <v>3</v>
      </c>
      <c r="L305" s="93" t="s">
        <v>659</v>
      </c>
      <c r="M305" s="94" t="s">
        <v>349</v>
      </c>
      <c r="N305" s="94" t="s">
        <v>549</v>
      </c>
      <c r="O305" s="94" t="s">
        <v>394</v>
      </c>
      <c r="P305" s="6"/>
      <c r="Q305" s="200">
        <f aca="true" t="shared" si="31" ref="Q305:S306">Q306</f>
        <v>0</v>
      </c>
      <c r="R305" s="200">
        <f t="shared" si="31"/>
        <v>0</v>
      </c>
      <c r="S305" s="200">
        <f t="shared" si="31"/>
        <v>203.4</v>
      </c>
    </row>
    <row r="306" spans="1:19" ht="33" customHeight="1">
      <c r="A306" s="95"/>
      <c r="B306" s="96"/>
      <c r="C306" s="95"/>
      <c r="D306" s="99"/>
      <c r="E306" s="113"/>
      <c r="F306" s="113"/>
      <c r="G306" s="87"/>
      <c r="H306" s="18" t="s">
        <v>538</v>
      </c>
      <c r="I306" s="6">
        <v>27</v>
      </c>
      <c r="J306" s="7">
        <v>5</v>
      </c>
      <c r="K306" s="16">
        <v>3</v>
      </c>
      <c r="L306" s="93" t="s">
        <v>659</v>
      </c>
      <c r="M306" s="94" t="s">
        <v>349</v>
      </c>
      <c r="N306" s="94" t="s">
        <v>549</v>
      </c>
      <c r="O306" s="94" t="s">
        <v>550</v>
      </c>
      <c r="P306" s="6"/>
      <c r="Q306" s="200">
        <f t="shared" si="31"/>
        <v>0</v>
      </c>
      <c r="R306" s="200">
        <f t="shared" si="31"/>
        <v>0</v>
      </c>
      <c r="S306" s="200">
        <f t="shared" si="31"/>
        <v>203.4</v>
      </c>
    </row>
    <row r="307" spans="1:19" ht="27" customHeight="1">
      <c r="A307" s="95"/>
      <c r="B307" s="96"/>
      <c r="C307" s="95"/>
      <c r="D307" s="99"/>
      <c r="E307" s="113"/>
      <c r="F307" s="113"/>
      <c r="G307" s="87"/>
      <c r="H307" s="18" t="s">
        <v>459</v>
      </c>
      <c r="I307" s="6">
        <v>27</v>
      </c>
      <c r="J307" s="7">
        <v>5</v>
      </c>
      <c r="K307" s="16">
        <v>3</v>
      </c>
      <c r="L307" s="93" t="s">
        <v>659</v>
      </c>
      <c r="M307" s="94" t="s">
        <v>349</v>
      </c>
      <c r="N307" s="94" t="s">
        <v>549</v>
      </c>
      <c r="O307" s="94" t="s">
        <v>550</v>
      </c>
      <c r="P307" s="6">
        <v>240</v>
      </c>
      <c r="Q307" s="200">
        <v>0</v>
      </c>
      <c r="R307" s="200">
        <v>0</v>
      </c>
      <c r="S307" s="200">
        <v>203.4</v>
      </c>
    </row>
    <row r="308" spans="1:19" s="174" customFormat="1" ht="24.75" customHeight="1">
      <c r="A308" s="138"/>
      <c r="B308" s="139"/>
      <c r="C308" s="138"/>
      <c r="D308" s="146"/>
      <c r="E308" s="147"/>
      <c r="F308" s="147"/>
      <c r="G308" s="132"/>
      <c r="H308" s="223" t="s">
        <v>398</v>
      </c>
      <c r="I308" s="224">
        <v>27</v>
      </c>
      <c r="J308" s="144">
        <v>5</v>
      </c>
      <c r="K308" s="135">
        <v>5</v>
      </c>
      <c r="L308" s="136"/>
      <c r="M308" s="137"/>
      <c r="N308" s="137"/>
      <c r="O308" s="137"/>
      <c r="P308" s="142"/>
      <c r="Q308" s="201">
        <f aca="true" t="shared" si="32" ref="Q308:S309">Q309</f>
        <v>2850.1</v>
      </c>
      <c r="R308" s="201">
        <f t="shared" si="32"/>
        <v>350.1</v>
      </c>
      <c r="S308" s="201">
        <f t="shared" si="32"/>
        <v>350.1</v>
      </c>
    </row>
    <row r="309" spans="1:19" s="174" customFormat="1" ht="35.25" customHeight="1">
      <c r="A309" s="138"/>
      <c r="B309" s="139"/>
      <c r="C309" s="138"/>
      <c r="D309" s="146"/>
      <c r="E309" s="147"/>
      <c r="F309" s="147"/>
      <c r="G309" s="132"/>
      <c r="H309" s="11" t="s">
        <v>53</v>
      </c>
      <c r="I309" s="6">
        <v>27</v>
      </c>
      <c r="J309" s="7">
        <v>5</v>
      </c>
      <c r="K309" s="16">
        <v>5</v>
      </c>
      <c r="L309" s="93" t="s">
        <v>573</v>
      </c>
      <c r="M309" s="94" t="s">
        <v>349</v>
      </c>
      <c r="N309" s="94" t="s">
        <v>359</v>
      </c>
      <c r="O309" s="94" t="s">
        <v>394</v>
      </c>
      <c r="P309" s="142"/>
      <c r="Q309" s="200">
        <f t="shared" si="32"/>
        <v>2850.1</v>
      </c>
      <c r="R309" s="200">
        <f t="shared" si="32"/>
        <v>350.1</v>
      </c>
      <c r="S309" s="200">
        <f t="shared" si="32"/>
        <v>350.1</v>
      </c>
    </row>
    <row r="310" spans="1:19" s="174" customFormat="1" ht="32.25" customHeight="1">
      <c r="A310" s="138"/>
      <c r="B310" s="139"/>
      <c r="C310" s="138"/>
      <c r="D310" s="146"/>
      <c r="E310" s="147"/>
      <c r="F310" s="147"/>
      <c r="G310" s="132"/>
      <c r="H310" s="11" t="s">
        <v>54</v>
      </c>
      <c r="I310" s="6">
        <v>27</v>
      </c>
      <c r="J310" s="7">
        <v>5</v>
      </c>
      <c r="K310" s="16">
        <v>5</v>
      </c>
      <c r="L310" s="93" t="s">
        <v>573</v>
      </c>
      <c r="M310" s="94" t="s">
        <v>349</v>
      </c>
      <c r="N310" s="94" t="s">
        <v>350</v>
      </c>
      <c r="O310" s="94" t="s">
        <v>394</v>
      </c>
      <c r="P310" s="142"/>
      <c r="Q310" s="200">
        <f>Q311+Q314+Q317</f>
        <v>2850.1</v>
      </c>
      <c r="R310" s="200">
        <f>R311+R314+R317</f>
        <v>350.1</v>
      </c>
      <c r="S310" s="200">
        <f>S311+S314+S317</f>
        <v>350.1</v>
      </c>
    </row>
    <row r="311" spans="1:19" ht="48" customHeight="1">
      <c r="A311" s="97"/>
      <c r="B311" s="96"/>
      <c r="C311" s="95"/>
      <c r="D311" s="99"/>
      <c r="E311" s="113"/>
      <c r="F311" s="113"/>
      <c r="G311" s="87"/>
      <c r="H311" s="114" t="s">
        <v>24</v>
      </c>
      <c r="I311" s="8">
        <v>27</v>
      </c>
      <c r="J311" s="19">
        <v>5</v>
      </c>
      <c r="K311" s="16">
        <v>5</v>
      </c>
      <c r="L311" s="93" t="s">
        <v>573</v>
      </c>
      <c r="M311" s="94" t="s">
        <v>349</v>
      </c>
      <c r="N311" s="94" t="s">
        <v>350</v>
      </c>
      <c r="O311" s="94" t="s">
        <v>404</v>
      </c>
      <c r="P311" s="6"/>
      <c r="Q311" s="200">
        <f>Q312+Q313</f>
        <v>1359</v>
      </c>
      <c r="R311" s="200">
        <f>R313</f>
        <v>0</v>
      </c>
      <c r="S311" s="200">
        <f>S313</f>
        <v>0</v>
      </c>
    </row>
    <row r="312" spans="1:19" ht="32.25" customHeight="1">
      <c r="A312" s="97"/>
      <c r="B312" s="96"/>
      <c r="C312" s="95"/>
      <c r="D312" s="99"/>
      <c r="E312" s="113"/>
      <c r="F312" s="113"/>
      <c r="G312" s="87"/>
      <c r="H312" s="114" t="str">
        <f>'Приложение 8'!H218</f>
        <v>Иные закупки товаров, работ и услуг для обеспечения государственных (муниципальных) нужд</v>
      </c>
      <c r="I312" s="8">
        <f>'Приложение 8'!I218</f>
        <v>27</v>
      </c>
      <c r="J312" s="19">
        <f>'Приложение 8'!J218</f>
        <v>5</v>
      </c>
      <c r="K312" s="16">
        <f>'Приложение 8'!K218</f>
        <v>5</v>
      </c>
      <c r="L312" s="93" t="str">
        <f>'Приложение 8'!L218</f>
        <v>50</v>
      </c>
      <c r="M312" s="94" t="str">
        <f>'Приложение 8'!M218</f>
        <v>0</v>
      </c>
      <c r="N312" s="94" t="str">
        <f>'Приложение 8'!N218</f>
        <v>01</v>
      </c>
      <c r="O312" s="94" t="str">
        <f>'Приложение 8'!O218</f>
        <v>90010</v>
      </c>
      <c r="P312" s="6">
        <f>'Приложение 8'!P218</f>
        <v>240</v>
      </c>
      <c r="Q312" s="200">
        <f>'Приложение 8'!Q218</f>
        <v>11.3</v>
      </c>
      <c r="R312" s="200">
        <f>'Приложение 8'!R218</f>
        <v>0</v>
      </c>
      <c r="S312" s="200">
        <f>'Приложение 8'!S218</f>
        <v>0</v>
      </c>
    </row>
    <row r="313" spans="1:19" ht="26.25" customHeight="1">
      <c r="A313" s="97"/>
      <c r="B313" s="96"/>
      <c r="C313" s="95"/>
      <c r="D313" s="99"/>
      <c r="E313" s="113"/>
      <c r="F313" s="113"/>
      <c r="G313" s="87"/>
      <c r="H313" s="114" t="s">
        <v>399</v>
      </c>
      <c r="I313" s="8">
        <v>27</v>
      </c>
      <c r="J313" s="19">
        <v>5</v>
      </c>
      <c r="K313" s="16">
        <v>5</v>
      </c>
      <c r="L313" s="93" t="s">
        <v>573</v>
      </c>
      <c r="M313" s="94" t="s">
        <v>349</v>
      </c>
      <c r="N313" s="94" t="s">
        <v>350</v>
      </c>
      <c r="O313" s="94" t="s">
        <v>404</v>
      </c>
      <c r="P313" s="6">
        <v>540</v>
      </c>
      <c r="Q313" s="198">
        <f>'Приложение 8'!Q219</f>
        <v>1347.7</v>
      </c>
      <c r="R313" s="198">
        <v>0</v>
      </c>
      <c r="S313" s="198">
        <v>0</v>
      </c>
    </row>
    <row r="314" spans="1:19" ht="39" customHeight="1">
      <c r="A314" s="97"/>
      <c r="B314" s="96"/>
      <c r="C314" s="95"/>
      <c r="D314" s="99"/>
      <c r="E314" s="113"/>
      <c r="F314" s="113"/>
      <c r="G314" s="87"/>
      <c r="H314" s="114" t="s">
        <v>26</v>
      </c>
      <c r="I314" s="8">
        <v>27</v>
      </c>
      <c r="J314" s="7">
        <v>5</v>
      </c>
      <c r="K314" s="16">
        <v>5</v>
      </c>
      <c r="L314" s="93" t="s">
        <v>573</v>
      </c>
      <c r="M314" s="94" t="s">
        <v>349</v>
      </c>
      <c r="N314" s="94" t="s">
        <v>350</v>
      </c>
      <c r="O314" s="94" t="s">
        <v>25</v>
      </c>
      <c r="P314" s="6"/>
      <c r="Q314" s="200">
        <f>Q316+Q315</f>
        <v>1141</v>
      </c>
      <c r="R314" s="200">
        <f>R316+R315</f>
        <v>0</v>
      </c>
      <c r="S314" s="200">
        <f>S316+S315</f>
        <v>0</v>
      </c>
    </row>
    <row r="315" spans="1:19" ht="39" customHeight="1">
      <c r="A315" s="97"/>
      <c r="B315" s="96"/>
      <c r="C315" s="95"/>
      <c r="D315" s="99"/>
      <c r="E315" s="113"/>
      <c r="F315" s="113"/>
      <c r="G315" s="87"/>
      <c r="H315" s="18" t="s">
        <v>459</v>
      </c>
      <c r="I315" s="8">
        <v>27</v>
      </c>
      <c r="J315" s="7">
        <v>5</v>
      </c>
      <c r="K315" s="16">
        <v>5</v>
      </c>
      <c r="L315" s="93" t="s">
        <v>573</v>
      </c>
      <c r="M315" s="94" t="s">
        <v>349</v>
      </c>
      <c r="N315" s="94" t="s">
        <v>350</v>
      </c>
      <c r="O315" s="94" t="s">
        <v>25</v>
      </c>
      <c r="P315" s="6">
        <v>240</v>
      </c>
      <c r="Q315" s="200">
        <f>'Приложение 8'!Q221</f>
        <v>934.4</v>
      </c>
      <c r="R315" s="200">
        <v>0</v>
      </c>
      <c r="S315" s="200">
        <v>0</v>
      </c>
    </row>
    <row r="316" spans="1:19" ht="26.25" customHeight="1">
      <c r="A316" s="97"/>
      <c r="B316" s="96"/>
      <c r="C316" s="95"/>
      <c r="D316" s="99"/>
      <c r="E316" s="113"/>
      <c r="F316" s="113"/>
      <c r="G316" s="87"/>
      <c r="H316" s="114" t="s">
        <v>399</v>
      </c>
      <c r="I316" s="8">
        <v>27</v>
      </c>
      <c r="J316" s="7">
        <v>5</v>
      </c>
      <c r="K316" s="16">
        <v>5</v>
      </c>
      <c r="L316" s="93" t="s">
        <v>573</v>
      </c>
      <c r="M316" s="94" t="s">
        <v>349</v>
      </c>
      <c r="N316" s="94" t="s">
        <v>350</v>
      </c>
      <c r="O316" s="94" t="s">
        <v>25</v>
      </c>
      <c r="P316" s="6">
        <v>540</v>
      </c>
      <c r="Q316" s="198">
        <f>'Приложение 8'!Q222</f>
        <v>206.6</v>
      </c>
      <c r="R316" s="198">
        <v>0</v>
      </c>
      <c r="S316" s="198">
        <v>0</v>
      </c>
    </row>
    <row r="317" spans="1:19" ht="28.5" customHeight="1">
      <c r="A317" s="97"/>
      <c r="B317" s="96"/>
      <c r="C317" s="95"/>
      <c r="D317" s="99"/>
      <c r="E317" s="113"/>
      <c r="F317" s="113"/>
      <c r="G317" s="87"/>
      <c r="H317" s="5" t="s">
        <v>27</v>
      </c>
      <c r="I317" s="8">
        <v>27</v>
      </c>
      <c r="J317" s="7">
        <v>5</v>
      </c>
      <c r="K317" s="16">
        <v>5</v>
      </c>
      <c r="L317" s="93" t="s">
        <v>573</v>
      </c>
      <c r="M317" s="94" t="s">
        <v>349</v>
      </c>
      <c r="N317" s="94" t="s">
        <v>350</v>
      </c>
      <c r="O317" s="94" t="s">
        <v>112</v>
      </c>
      <c r="P317" s="6"/>
      <c r="Q317" s="200">
        <f>Q318</f>
        <v>350.1</v>
      </c>
      <c r="R317" s="200">
        <f>R318</f>
        <v>350.1</v>
      </c>
      <c r="S317" s="200">
        <f>S318</f>
        <v>350.1</v>
      </c>
    </row>
    <row r="318" spans="1:19" ht="28.5" customHeight="1">
      <c r="A318" s="97"/>
      <c r="B318" s="96"/>
      <c r="C318" s="95"/>
      <c r="D318" s="99"/>
      <c r="E318" s="113"/>
      <c r="F318" s="113"/>
      <c r="G318" s="87"/>
      <c r="H318" s="115" t="s">
        <v>459</v>
      </c>
      <c r="I318" s="6">
        <v>27</v>
      </c>
      <c r="J318" s="7">
        <v>5</v>
      </c>
      <c r="K318" s="16">
        <v>5</v>
      </c>
      <c r="L318" s="93" t="s">
        <v>573</v>
      </c>
      <c r="M318" s="94" t="s">
        <v>349</v>
      </c>
      <c r="N318" s="94" t="s">
        <v>350</v>
      </c>
      <c r="O318" s="94" t="s">
        <v>112</v>
      </c>
      <c r="P318" s="6">
        <v>240</v>
      </c>
      <c r="Q318" s="200">
        <v>350.1</v>
      </c>
      <c r="R318" s="200">
        <v>350.1</v>
      </c>
      <c r="S318" s="200">
        <v>350.1</v>
      </c>
    </row>
    <row r="319" spans="1:19" s="174" customFormat="1" ht="24" customHeight="1">
      <c r="A319" s="138"/>
      <c r="B319" s="139"/>
      <c r="C319" s="149"/>
      <c r="D319" s="146"/>
      <c r="E319" s="150"/>
      <c r="F319" s="150"/>
      <c r="G319" s="151">
        <v>611</v>
      </c>
      <c r="H319" s="145" t="s">
        <v>338</v>
      </c>
      <c r="I319" s="148">
        <v>27</v>
      </c>
      <c r="J319" s="144">
        <v>6</v>
      </c>
      <c r="K319" s="135"/>
      <c r="L319" s="136"/>
      <c r="M319" s="137"/>
      <c r="N319" s="137"/>
      <c r="O319" s="137"/>
      <c r="P319" s="142"/>
      <c r="Q319" s="201">
        <f>Q320+Q325</f>
        <v>141.9</v>
      </c>
      <c r="R319" s="201">
        <f>R320+R325</f>
        <v>642.6999999999999</v>
      </c>
      <c r="S319" s="201">
        <f>S320+S325</f>
        <v>1142.8000000000002</v>
      </c>
    </row>
    <row r="320" spans="1:19" s="174" customFormat="1" ht="24" customHeight="1">
      <c r="A320" s="138"/>
      <c r="B320" s="139"/>
      <c r="C320" s="149"/>
      <c r="D320" s="146"/>
      <c r="E320" s="150"/>
      <c r="F320" s="150"/>
      <c r="G320" s="151"/>
      <c r="H320" s="145" t="s">
        <v>337</v>
      </c>
      <c r="I320" s="148">
        <v>27</v>
      </c>
      <c r="J320" s="144">
        <v>6</v>
      </c>
      <c r="K320" s="135">
        <v>3</v>
      </c>
      <c r="L320" s="136"/>
      <c r="M320" s="137"/>
      <c r="N320" s="137"/>
      <c r="O320" s="137"/>
      <c r="P320" s="142"/>
      <c r="Q320" s="201">
        <f aca="true" t="shared" si="33" ref="Q320:S323">Q321</f>
        <v>10.4</v>
      </c>
      <c r="R320" s="201">
        <f t="shared" si="33"/>
        <v>10.4</v>
      </c>
      <c r="S320" s="201">
        <f t="shared" si="33"/>
        <v>10.4</v>
      </c>
    </row>
    <row r="321" spans="1:19" ht="38.25" customHeight="1">
      <c r="A321" s="95"/>
      <c r="B321" s="96"/>
      <c r="C321" s="101"/>
      <c r="D321" s="99"/>
      <c r="E321" s="111"/>
      <c r="F321" s="111"/>
      <c r="G321" s="103"/>
      <c r="H321" s="11" t="s">
        <v>53</v>
      </c>
      <c r="I321" s="6">
        <v>27</v>
      </c>
      <c r="J321" s="7">
        <v>6</v>
      </c>
      <c r="K321" s="16">
        <v>3</v>
      </c>
      <c r="L321" s="93" t="s">
        <v>573</v>
      </c>
      <c r="M321" s="94" t="s">
        <v>349</v>
      </c>
      <c r="N321" s="94" t="s">
        <v>359</v>
      </c>
      <c r="O321" s="94" t="s">
        <v>394</v>
      </c>
      <c r="P321" s="6"/>
      <c r="Q321" s="200">
        <f t="shared" si="33"/>
        <v>10.4</v>
      </c>
      <c r="R321" s="200">
        <f t="shared" si="33"/>
        <v>10.4</v>
      </c>
      <c r="S321" s="200">
        <f t="shared" si="33"/>
        <v>10.4</v>
      </c>
    </row>
    <row r="322" spans="1:19" ht="33.75" customHeight="1">
      <c r="A322" s="95"/>
      <c r="B322" s="96"/>
      <c r="C322" s="101"/>
      <c r="D322" s="99"/>
      <c r="E322" s="111"/>
      <c r="F322" s="111"/>
      <c r="G322" s="103"/>
      <c r="H322" s="11" t="s">
        <v>55</v>
      </c>
      <c r="I322" s="6">
        <v>27</v>
      </c>
      <c r="J322" s="7">
        <v>6</v>
      </c>
      <c r="K322" s="16">
        <v>3</v>
      </c>
      <c r="L322" s="93" t="s">
        <v>573</v>
      </c>
      <c r="M322" s="94" t="s">
        <v>349</v>
      </c>
      <c r="N322" s="94" t="s">
        <v>367</v>
      </c>
      <c r="O322" s="94" t="s">
        <v>394</v>
      </c>
      <c r="P322" s="6"/>
      <c r="Q322" s="200">
        <f t="shared" si="33"/>
        <v>10.4</v>
      </c>
      <c r="R322" s="200">
        <f t="shared" si="33"/>
        <v>10.4</v>
      </c>
      <c r="S322" s="200">
        <f t="shared" si="33"/>
        <v>10.4</v>
      </c>
    </row>
    <row r="323" spans="1:19" ht="48" customHeight="1">
      <c r="A323" s="95"/>
      <c r="B323" s="96"/>
      <c r="C323" s="101"/>
      <c r="D323" s="99"/>
      <c r="E323" s="111"/>
      <c r="F323" s="111"/>
      <c r="G323" s="103"/>
      <c r="H323" s="5" t="s">
        <v>510</v>
      </c>
      <c r="I323" s="6">
        <v>27</v>
      </c>
      <c r="J323" s="7">
        <v>6</v>
      </c>
      <c r="K323" s="16">
        <v>3</v>
      </c>
      <c r="L323" s="93" t="s">
        <v>573</v>
      </c>
      <c r="M323" s="94" t="s">
        <v>349</v>
      </c>
      <c r="N323" s="94" t="s">
        <v>367</v>
      </c>
      <c r="O323" s="94" t="s">
        <v>509</v>
      </c>
      <c r="P323" s="6"/>
      <c r="Q323" s="200">
        <f t="shared" si="33"/>
        <v>10.4</v>
      </c>
      <c r="R323" s="200">
        <f t="shared" si="33"/>
        <v>10.4</v>
      </c>
      <c r="S323" s="200">
        <f t="shared" si="33"/>
        <v>10.4</v>
      </c>
    </row>
    <row r="324" spans="1:19" ht="24" customHeight="1">
      <c r="A324" s="95"/>
      <c r="B324" s="96"/>
      <c r="C324" s="101"/>
      <c r="D324" s="99"/>
      <c r="E324" s="111"/>
      <c r="F324" s="111"/>
      <c r="G324" s="103"/>
      <c r="H324" s="5" t="s">
        <v>459</v>
      </c>
      <c r="I324" s="6">
        <v>27</v>
      </c>
      <c r="J324" s="7">
        <v>6</v>
      </c>
      <c r="K324" s="16">
        <v>3</v>
      </c>
      <c r="L324" s="93" t="s">
        <v>573</v>
      </c>
      <c r="M324" s="94" t="s">
        <v>349</v>
      </c>
      <c r="N324" s="94" t="s">
        <v>367</v>
      </c>
      <c r="O324" s="94" t="s">
        <v>509</v>
      </c>
      <c r="P324" s="6">
        <v>240</v>
      </c>
      <c r="Q324" s="200">
        <v>10.4</v>
      </c>
      <c r="R324" s="200">
        <v>10.4</v>
      </c>
      <c r="S324" s="200">
        <v>10.4</v>
      </c>
    </row>
    <row r="325" spans="1:19" s="174" customFormat="1" ht="24.75" customHeight="1">
      <c r="A325" s="138"/>
      <c r="B325" s="139"/>
      <c r="C325" s="149"/>
      <c r="D325" s="146"/>
      <c r="E325" s="150"/>
      <c r="F325" s="150"/>
      <c r="G325" s="151">
        <v>621</v>
      </c>
      <c r="H325" s="145" t="s">
        <v>336</v>
      </c>
      <c r="I325" s="142">
        <v>27</v>
      </c>
      <c r="J325" s="144">
        <v>6</v>
      </c>
      <c r="K325" s="135">
        <v>5</v>
      </c>
      <c r="L325" s="136"/>
      <c r="M325" s="137"/>
      <c r="N325" s="137"/>
      <c r="O325" s="137"/>
      <c r="P325" s="142"/>
      <c r="Q325" s="201">
        <f>Q330+Q326</f>
        <v>131.5</v>
      </c>
      <c r="R325" s="201">
        <f>R330+R326</f>
        <v>632.3</v>
      </c>
      <c r="S325" s="201">
        <f>S330+S326</f>
        <v>1132.4</v>
      </c>
    </row>
    <row r="326" spans="1:19" ht="35.25" customHeight="1">
      <c r="A326" s="97"/>
      <c r="B326" s="96"/>
      <c r="C326" s="101"/>
      <c r="D326" s="107"/>
      <c r="E326" s="102"/>
      <c r="F326" s="102"/>
      <c r="G326" s="103">
        <v>622</v>
      </c>
      <c r="H326" s="18" t="s">
        <v>795</v>
      </c>
      <c r="I326" s="6">
        <v>27</v>
      </c>
      <c r="J326" s="7">
        <v>6</v>
      </c>
      <c r="K326" s="16">
        <v>5</v>
      </c>
      <c r="L326" s="93" t="s">
        <v>794</v>
      </c>
      <c r="M326" s="94" t="s">
        <v>349</v>
      </c>
      <c r="N326" s="94" t="s">
        <v>359</v>
      </c>
      <c r="O326" s="94" t="s">
        <v>394</v>
      </c>
      <c r="P326" s="6"/>
      <c r="Q326" s="200">
        <f>Q327</f>
        <v>0</v>
      </c>
      <c r="R326" s="200">
        <f aca="true" t="shared" si="34" ref="R326:S328">R327</f>
        <v>500</v>
      </c>
      <c r="S326" s="200">
        <f t="shared" si="34"/>
        <v>1000</v>
      </c>
    </row>
    <row r="327" spans="1:19" ht="33.75" customHeight="1">
      <c r="A327" s="97"/>
      <c r="B327" s="96"/>
      <c r="C327" s="104"/>
      <c r="D327" s="105"/>
      <c r="E327" s="102"/>
      <c r="F327" s="102"/>
      <c r="G327" s="103"/>
      <c r="H327" s="114" t="s">
        <v>72</v>
      </c>
      <c r="I327" s="6">
        <v>27</v>
      </c>
      <c r="J327" s="7">
        <v>6</v>
      </c>
      <c r="K327" s="16">
        <v>5</v>
      </c>
      <c r="L327" s="93" t="s">
        <v>794</v>
      </c>
      <c r="M327" s="94" t="s">
        <v>349</v>
      </c>
      <c r="N327" s="94" t="s">
        <v>367</v>
      </c>
      <c r="O327" s="94" t="s">
        <v>394</v>
      </c>
      <c r="P327" s="6"/>
      <c r="Q327" s="200">
        <f>Q328</f>
        <v>0</v>
      </c>
      <c r="R327" s="200">
        <f t="shared" si="34"/>
        <v>500</v>
      </c>
      <c r="S327" s="200">
        <f t="shared" si="34"/>
        <v>1000</v>
      </c>
    </row>
    <row r="328" spans="1:19" ht="24.75" customHeight="1">
      <c r="A328" s="97"/>
      <c r="B328" s="96"/>
      <c r="C328" s="104"/>
      <c r="D328" s="105"/>
      <c r="E328" s="102"/>
      <c r="F328" s="102"/>
      <c r="G328" s="103"/>
      <c r="H328" s="114" t="s">
        <v>29</v>
      </c>
      <c r="I328" s="6">
        <v>27</v>
      </c>
      <c r="J328" s="7">
        <v>6</v>
      </c>
      <c r="K328" s="16">
        <v>5</v>
      </c>
      <c r="L328" s="93" t="s">
        <v>794</v>
      </c>
      <c r="M328" s="94" t="s">
        <v>349</v>
      </c>
      <c r="N328" s="94" t="s">
        <v>367</v>
      </c>
      <c r="O328" s="94" t="s">
        <v>28</v>
      </c>
      <c r="P328" s="6"/>
      <c r="Q328" s="200">
        <f>Q329</f>
        <v>0</v>
      </c>
      <c r="R328" s="200">
        <f t="shared" si="34"/>
        <v>500</v>
      </c>
      <c r="S328" s="200">
        <f t="shared" si="34"/>
        <v>1000</v>
      </c>
    </row>
    <row r="329" spans="1:19" ht="33.75" customHeight="1">
      <c r="A329" s="97"/>
      <c r="B329" s="96"/>
      <c r="C329" s="104"/>
      <c r="D329" s="105"/>
      <c r="E329" s="102"/>
      <c r="F329" s="102"/>
      <c r="G329" s="103"/>
      <c r="H329" s="114" t="s">
        <v>459</v>
      </c>
      <c r="I329" s="6">
        <v>27</v>
      </c>
      <c r="J329" s="7">
        <v>6</v>
      </c>
      <c r="K329" s="16">
        <v>5</v>
      </c>
      <c r="L329" s="93" t="s">
        <v>794</v>
      </c>
      <c r="M329" s="94" t="s">
        <v>349</v>
      </c>
      <c r="N329" s="94" t="s">
        <v>367</v>
      </c>
      <c r="O329" s="94" t="s">
        <v>28</v>
      </c>
      <c r="P329" s="6">
        <v>240</v>
      </c>
      <c r="Q329" s="200">
        <v>0</v>
      </c>
      <c r="R329" s="200">
        <v>500</v>
      </c>
      <c r="S329" s="200">
        <v>1000</v>
      </c>
    </row>
    <row r="330" spans="1:19" ht="39" customHeight="1">
      <c r="A330" s="95"/>
      <c r="B330" s="96"/>
      <c r="C330" s="101"/>
      <c r="D330" s="105"/>
      <c r="E330" s="102"/>
      <c r="F330" s="102"/>
      <c r="G330" s="103"/>
      <c r="H330" s="5" t="s">
        <v>53</v>
      </c>
      <c r="I330" s="6">
        <v>27</v>
      </c>
      <c r="J330" s="7">
        <v>6</v>
      </c>
      <c r="K330" s="16">
        <v>5</v>
      </c>
      <c r="L330" s="93" t="s">
        <v>573</v>
      </c>
      <c r="M330" s="94" t="s">
        <v>349</v>
      </c>
      <c r="N330" s="94" t="s">
        <v>359</v>
      </c>
      <c r="O330" s="94" t="s">
        <v>394</v>
      </c>
      <c r="P330" s="6"/>
      <c r="Q330" s="200">
        <f aca="true" t="shared" si="35" ref="Q330:S331">Q331</f>
        <v>131.5</v>
      </c>
      <c r="R330" s="200">
        <f t="shared" si="35"/>
        <v>132.3</v>
      </c>
      <c r="S330" s="200">
        <f t="shared" si="35"/>
        <v>132.4</v>
      </c>
    </row>
    <row r="331" spans="1:19" ht="24.75" customHeight="1">
      <c r="A331" s="95"/>
      <c r="B331" s="96"/>
      <c r="C331" s="101"/>
      <c r="D331" s="105"/>
      <c r="E331" s="102"/>
      <c r="F331" s="102"/>
      <c r="G331" s="103"/>
      <c r="H331" s="5" t="s">
        <v>55</v>
      </c>
      <c r="I331" s="6">
        <v>27</v>
      </c>
      <c r="J331" s="7">
        <v>6</v>
      </c>
      <c r="K331" s="16">
        <v>5</v>
      </c>
      <c r="L331" s="93" t="s">
        <v>573</v>
      </c>
      <c r="M331" s="94" t="s">
        <v>349</v>
      </c>
      <c r="N331" s="94" t="s">
        <v>367</v>
      </c>
      <c r="O331" s="94" t="s">
        <v>394</v>
      </c>
      <c r="P331" s="6"/>
      <c r="Q331" s="200">
        <f t="shared" si="35"/>
        <v>131.5</v>
      </c>
      <c r="R331" s="200">
        <f t="shared" si="35"/>
        <v>132.3</v>
      </c>
      <c r="S331" s="200">
        <f t="shared" si="35"/>
        <v>132.4</v>
      </c>
    </row>
    <row r="332" spans="1:19" ht="18.75" customHeight="1">
      <c r="A332" s="97"/>
      <c r="B332" s="96"/>
      <c r="C332" s="101"/>
      <c r="D332" s="105"/>
      <c r="E332" s="102"/>
      <c r="F332" s="102"/>
      <c r="G332" s="103"/>
      <c r="H332" s="167" t="s">
        <v>546</v>
      </c>
      <c r="I332" s="6">
        <v>27</v>
      </c>
      <c r="J332" s="7">
        <v>6</v>
      </c>
      <c r="K332" s="16">
        <v>5</v>
      </c>
      <c r="L332" s="93" t="s">
        <v>573</v>
      </c>
      <c r="M332" s="94" t="s">
        <v>349</v>
      </c>
      <c r="N332" s="94" t="s">
        <v>367</v>
      </c>
      <c r="O332" s="94" t="s">
        <v>545</v>
      </c>
      <c r="P332" s="6"/>
      <c r="Q332" s="200">
        <f>SUM(Q333:Q334)</f>
        <v>131.5</v>
      </c>
      <c r="R332" s="200">
        <f>SUM(R333:R334)</f>
        <v>132.3</v>
      </c>
      <c r="S332" s="200">
        <f>SUM(S333:S334)</f>
        <v>132.4</v>
      </c>
    </row>
    <row r="333" spans="1:19" ht="23.25" customHeight="1">
      <c r="A333" s="97"/>
      <c r="B333" s="96"/>
      <c r="C333" s="101"/>
      <c r="D333" s="105"/>
      <c r="E333" s="102"/>
      <c r="F333" s="102"/>
      <c r="G333" s="103"/>
      <c r="H333" s="5" t="s">
        <v>321</v>
      </c>
      <c r="I333" s="6">
        <v>27</v>
      </c>
      <c r="J333" s="7">
        <v>6</v>
      </c>
      <c r="K333" s="16">
        <v>5</v>
      </c>
      <c r="L333" s="93" t="s">
        <v>573</v>
      </c>
      <c r="M333" s="94" t="s">
        <v>349</v>
      </c>
      <c r="N333" s="94" t="s">
        <v>367</v>
      </c>
      <c r="O333" s="94" t="s">
        <v>545</v>
      </c>
      <c r="P333" s="6">
        <v>120</v>
      </c>
      <c r="Q333" s="200">
        <v>113.7</v>
      </c>
      <c r="R333" s="214">
        <v>113.7</v>
      </c>
      <c r="S333" s="214">
        <v>113.7</v>
      </c>
    </row>
    <row r="334" spans="1:19" ht="23.25" customHeight="1">
      <c r="A334" s="97"/>
      <c r="B334" s="96"/>
      <c r="C334" s="101"/>
      <c r="D334" s="105"/>
      <c r="E334" s="102"/>
      <c r="F334" s="102"/>
      <c r="G334" s="103"/>
      <c r="H334" s="5" t="s">
        <v>459</v>
      </c>
      <c r="I334" s="6">
        <v>27</v>
      </c>
      <c r="J334" s="7">
        <v>6</v>
      </c>
      <c r="K334" s="16">
        <v>5</v>
      </c>
      <c r="L334" s="93" t="s">
        <v>573</v>
      </c>
      <c r="M334" s="94" t="s">
        <v>349</v>
      </c>
      <c r="N334" s="94" t="s">
        <v>367</v>
      </c>
      <c r="O334" s="94" t="s">
        <v>545</v>
      </c>
      <c r="P334" s="6">
        <v>240</v>
      </c>
      <c r="Q334" s="200">
        <v>17.8</v>
      </c>
      <c r="R334" s="214">
        <v>18.6</v>
      </c>
      <c r="S334" s="214">
        <v>18.7</v>
      </c>
    </row>
    <row r="335" spans="1:19" s="174" customFormat="1" ht="26.25" customHeight="1">
      <c r="A335" s="138"/>
      <c r="B335" s="139"/>
      <c r="C335" s="153"/>
      <c r="D335" s="140"/>
      <c r="E335" s="141"/>
      <c r="F335" s="141"/>
      <c r="G335" s="151">
        <v>612</v>
      </c>
      <c r="H335" s="145" t="s">
        <v>333</v>
      </c>
      <c r="I335" s="142">
        <v>27</v>
      </c>
      <c r="J335" s="144">
        <v>7</v>
      </c>
      <c r="K335" s="135"/>
      <c r="L335" s="136"/>
      <c r="M335" s="137"/>
      <c r="N335" s="137"/>
      <c r="O335" s="137"/>
      <c r="P335" s="142"/>
      <c r="Q335" s="201">
        <f>Q336+Q358+Q408+Q421+Q436</f>
        <v>264795.99999999994</v>
      </c>
      <c r="R335" s="201">
        <f>R336+R358+R408+R421+R436</f>
        <v>279328.6</v>
      </c>
      <c r="S335" s="201">
        <f>S336+S358+S408+S421+S436</f>
        <v>282609.1</v>
      </c>
    </row>
    <row r="336" spans="1:19" s="174" customFormat="1" ht="18.75" customHeight="1">
      <c r="A336" s="138"/>
      <c r="B336" s="139"/>
      <c r="C336" s="149"/>
      <c r="D336" s="146"/>
      <c r="E336" s="379">
        <v>5551700</v>
      </c>
      <c r="F336" s="379"/>
      <c r="G336" s="132">
        <v>314</v>
      </c>
      <c r="H336" s="133" t="s">
        <v>125</v>
      </c>
      <c r="I336" s="134">
        <v>663</v>
      </c>
      <c r="J336" s="135">
        <v>7</v>
      </c>
      <c r="K336" s="135">
        <v>1</v>
      </c>
      <c r="L336" s="136" t="s">
        <v>322</v>
      </c>
      <c r="M336" s="137" t="s">
        <v>322</v>
      </c>
      <c r="N336" s="137"/>
      <c r="O336" s="137" t="s">
        <v>322</v>
      </c>
      <c r="P336" s="134"/>
      <c r="Q336" s="197">
        <f>Q347+Q337</f>
        <v>73895.9</v>
      </c>
      <c r="R336" s="197">
        <f>R347+R337</f>
        <v>78895.9</v>
      </c>
      <c r="S336" s="197">
        <f>S347+S337</f>
        <v>78895.79999999999</v>
      </c>
    </row>
    <row r="337" spans="1:19" ht="33" customHeight="1">
      <c r="A337" s="97"/>
      <c r="B337" s="96"/>
      <c r="C337" s="101"/>
      <c r="D337" s="99"/>
      <c r="E337" s="102"/>
      <c r="F337" s="102"/>
      <c r="G337" s="87"/>
      <c r="H337" s="5" t="s">
        <v>446</v>
      </c>
      <c r="I337" s="10">
        <v>663</v>
      </c>
      <c r="J337" s="16">
        <v>7</v>
      </c>
      <c r="K337" s="16">
        <v>1</v>
      </c>
      <c r="L337" s="93" t="s">
        <v>447</v>
      </c>
      <c r="M337" s="94" t="s">
        <v>349</v>
      </c>
      <c r="N337" s="94" t="s">
        <v>359</v>
      </c>
      <c r="O337" s="94" t="s">
        <v>394</v>
      </c>
      <c r="P337" s="10"/>
      <c r="Q337" s="198">
        <f>Q338+Q341+Q344</f>
        <v>143.5</v>
      </c>
      <c r="R337" s="198">
        <f>R338+R341+R344</f>
        <v>143.5</v>
      </c>
      <c r="S337" s="198">
        <f>S338+S341+S344</f>
        <v>143.5</v>
      </c>
    </row>
    <row r="338" spans="1:19" ht="33" customHeight="1">
      <c r="A338" s="97"/>
      <c r="B338" s="96"/>
      <c r="C338" s="101"/>
      <c r="D338" s="99"/>
      <c r="E338" s="102"/>
      <c r="F338" s="102"/>
      <c r="G338" s="87"/>
      <c r="H338" s="5" t="s">
        <v>84</v>
      </c>
      <c r="I338" s="10">
        <v>663</v>
      </c>
      <c r="J338" s="16">
        <v>7</v>
      </c>
      <c r="K338" s="16">
        <v>1</v>
      </c>
      <c r="L338" s="93" t="s">
        <v>447</v>
      </c>
      <c r="M338" s="94" t="s">
        <v>349</v>
      </c>
      <c r="N338" s="94" t="s">
        <v>367</v>
      </c>
      <c r="O338" s="94" t="s">
        <v>394</v>
      </c>
      <c r="P338" s="10"/>
      <c r="Q338" s="198">
        <f aca="true" t="shared" si="36" ref="Q338:S339">Q339</f>
        <v>130</v>
      </c>
      <c r="R338" s="198">
        <f t="shared" si="36"/>
        <v>130</v>
      </c>
      <c r="S338" s="198">
        <f t="shared" si="36"/>
        <v>130</v>
      </c>
    </row>
    <row r="339" spans="1:19" ht="24" customHeight="1">
      <c r="A339" s="97"/>
      <c r="B339" s="96"/>
      <c r="C339" s="101"/>
      <c r="D339" s="99"/>
      <c r="E339" s="102"/>
      <c r="F339" s="102"/>
      <c r="G339" s="87"/>
      <c r="H339" s="5" t="s">
        <v>90</v>
      </c>
      <c r="I339" s="10">
        <v>663</v>
      </c>
      <c r="J339" s="16">
        <v>7</v>
      </c>
      <c r="K339" s="16">
        <v>1</v>
      </c>
      <c r="L339" s="93" t="s">
        <v>447</v>
      </c>
      <c r="M339" s="94" t="s">
        <v>349</v>
      </c>
      <c r="N339" s="94" t="s">
        <v>367</v>
      </c>
      <c r="O339" s="94" t="s">
        <v>81</v>
      </c>
      <c r="P339" s="10"/>
      <c r="Q339" s="198">
        <f t="shared" si="36"/>
        <v>130</v>
      </c>
      <c r="R339" s="198">
        <f t="shared" si="36"/>
        <v>130</v>
      </c>
      <c r="S339" s="198">
        <f t="shared" si="36"/>
        <v>130</v>
      </c>
    </row>
    <row r="340" spans="1:19" ht="24" customHeight="1">
      <c r="A340" s="97"/>
      <c r="B340" s="96"/>
      <c r="C340" s="101"/>
      <c r="D340" s="99"/>
      <c r="E340" s="102"/>
      <c r="F340" s="102"/>
      <c r="G340" s="87"/>
      <c r="H340" s="5" t="s">
        <v>461</v>
      </c>
      <c r="I340" s="10">
        <v>663</v>
      </c>
      <c r="J340" s="16">
        <v>7</v>
      </c>
      <c r="K340" s="16">
        <v>1</v>
      </c>
      <c r="L340" s="93" t="s">
        <v>447</v>
      </c>
      <c r="M340" s="94" t="s">
        <v>349</v>
      </c>
      <c r="N340" s="94" t="s">
        <v>367</v>
      </c>
      <c r="O340" s="94" t="s">
        <v>81</v>
      </c>
      <c r="P340" s="10">
        <v>610</v>
      </c>
      <c r="Q340" s="198">
        <v>130</v>
      </c>
      <c r="R340" s="198">
        <v>130</v>
      </c>
      <c r="S340" s="198">
        <v>130</v>
      </c>
    </row>
    <row r="341" spans="1:19" ht="26.25" customHeight="1">
      <c r="A341" s="97"/>
      <c r="B341" s="96"/>
      <c r="C341" s="101"/>
      <c r="D341" s="99"/>
      <c r="E341" s="102"/>
      <c r="F341" s="102"/>
      <c r="G341" s="87"/>
      <c r="H341" s="191" t="s">
        <v>80</v>
      </c>
      <c r="I341" s="10">
        <v>663</v>
      </c>
      <c r="J341" s="16">
        <v>7</v>
      </c>
      <c r="K341" s="16">
        <v>1</v>
      </c>
      <c r="L341" s="93" t="s">
        <v>447</v>
      </c>
      <c r="M341" s="94" t="s">
        <v>349</v>
      </c>
      <c r="N341" s="94" t="s">
        <v>368</v>
      </c>
      <c r="O341" s="94" t="s">
        <v>394</v>
      </c>
      <c r="P341" s="10"/>
      <c r="Q341" s="198">
        <f aca="true" t="shared" si="37" ref="Q341:S342">Q342</f>
        <v>4.5</v>
      </c>
      <c r="R341" s="198">
        <f t="shared" si="37"/>
        <v>4.5</v>
      </c>
      <c r="S341" s="198">
        <f t="shared" si="37"/>
        <v>4.5</v>
      </c>
    </row>
    <row r="342" spans="1:19" ht="22.5" customHeight="1">
      <c r="A342" s="97"/>
      <c r="B342" s="96"/>
      <c r="C342" s="101"/>
      <c r="D342" s="99"/>
      <c r="E342" s="102"/>
      <c r="F342" s="102"/>
      <c r="G342" s="87"/>
      <c r="H342" s="18" t="s">
        <v>82</v>
      </c>
      <c r="I342" s="10">
        <v>663</v>
      </c>
      <c r="J342" s="16">
        <v>7</v>
      </c>
      <c r="K342" s="16">
        <v>1</v>
      </c>
      <c r="L342" s="93" t="s">
        <v>447</v>
      </c>
      <c r="M342" s="94" t="s">
        <v>349</v>
      </c>
      <c r="N342" s="94" t="s">
        <v>368</v>
      </c>
      <c r="O342" s="94" t="s">
        <v>81</v>
      </c>
      <c r="P342" s="10"/>
      <c r="Q342" s="198">
        <f t="shared" si="37"/>
        <v>4.5</v>
      </c>
      <c r="R342" s="198">
        <f t="shared" si="37"/>
        <v>4.5</v>
      </c>
      <c r="S342" s="198">
        <f t="shared" si="37"/>
        <v>4.5</v>
      </c>
    </row>
    <row r="343" spans="1:19" ht="22.5" customHeight="1">
      <c r="A343" s="97"/>
      <c r="B343" s="96"/>
      <c r="C343" s="101"/>
      <c r="D343" s="99"/>
      <c r="E343" s="102"/>
      <c r="F343" s="102"/>
      <c r="G343" s="87"/>
      <c r="H343" s="18" t="s">
        <v>461</v>
      </c>
      <c r="I343" s="10">
        <v>663</v>
      </c>
      <c r="J343" s="16">
        <v>7</v>
      </c>
      <c r="K343" s="16">
        <v>1</v>
      </c>
      <c r="L343" s="93" t="s">
        <v>447</v>
      </c>
      <c r="M343" s="94" t="s">
        <v>349</v>
      </c>
      <c r="N343" s="94" t="s">
        <v>368</v>
      </c>
      <c r="O343" s="94" t="s">
        <v>81</v>
      </c>
      <c r="P343" s="10">
        <v>610</v>
      </c>
      <c r="Q343" s="198">
        <v>4.5</v>
      </c>
      <c r="R343" s="198">
        <v>4.5</v>
      </c>
      <c r="S343" s="198">
        <v>4.5</v>
      </c>
    </row>
    <row r="344" spans="1:19" ht="44.25" customHeight="1">
      <c r="A344" s="97"/>
      <c r="B344" s="96"/>
      <c r="C344" s="101"/>
      <c r="D344" s="99"/>
      <c r="E344" s="102"/>
      <c r="F344" s="102"/>
      <c r="G344" s="87"/>
      <c r="H344" s="18" t="s">
        <v>445</v>
      </c>
      <c r="I344" s="10">
        <v>663</v>
      </c>
      <c r="J344" s="16">
        <v>7</v>
      </c>
      <c r="K344" s="16">
        <v>1</v>
      </c>
      <c r="L344" s="93" t="s">
        <v>447</v>
      </c>
      <c r="M344" s="94" t="s">
        <v>349</v>
      </c>
      <c r="N344" s="94" t="s">
        <v>363</v>
      </c>
      <c r="O344" s="94" t="s">
        <v>394</v>
      </c>
      <c r="P344" s="10"/>
      <c r="Q344" s="198">
        <f aca="true" t="shared" si="38" ref="Q344:S345">Q345</f>
        <v>9</v>
      </c>
      <c r="R344" s="198">
        <f t="shared" si="38"/>
        <v>9</v>
      </c>
      <c r="S344" s="198">
        <f t="shared" si="38"/>
        <v>9</v>
      </c>
    </row>
    <row r="345" spans="1:19" ht="29.25" customHeight="1">
      <c r="A345" s="97"/>
      <c r="B345" s="96"/>
      <c r="C345" s="101"/>
      <c r="D345" s="99"/>
      <c r="E345" s="102"/>
      <c r="F345" s="102"/>
      <c r="G345" s="87"/>
      <c r="H345" s="18" t="s">
        <v>90</v>
      </c>
      <c r="I345" s="10">
        <v>663</v>
      </c>
      <c r="J345" s="16">
        <v>7</v>
      </c>
      <c r="K345" s="16">
        <v>1</v>
      </c>
      <c r="L345" s="93" t="s">
        <v>447</v>
      </c>
      <c r="M345" s="94" t="s">
        <v>349</v>
      </c>
      <c r="N345" s="94" t="s">
        <v>363</v>
      </c>
      <c r="O345" s="94" t="s">
        <v>81</v>
      </c>
      <c r="P345" s="10"/>
      <c r="Q345" s="198">
        <f t="shared" si="38"/>
        <v>9</v>
      </c>
      <c r="R345" s="198">
        <f t="shared" si="38"/>
        <v>9</v>
      </c>
      <c r="S345" s="198">
        <f t="shared" si="38"/>
        <v>9</v>
      </c>
    </row>
    <row r="346" spans="1:19" ht="32.25" customHeight="1">
      <c r="A346" s="97"/>
      <c r="B346" s="96"/>
      <c r="C346" s="101"/>
      <c r="D346" s="99"/>
      <c r="E346" s="102"/>
      <c r="F346" s="102"/>
      <c r="G346" s="87"/>
      <c r="H346" s="18" t="s">
        <v>461</v>
      </c>
      <c r="I346" s="10">
        <v>663</v>
      </c>
      <c r="J346" s="16">
        <v>7</v>
      </c>
      <c r="K346" s="16">
        <v>1</v>
      </c>
      <c r="L346" s="93" t="s">
        <v>447</v>
      </c>
      <c r="M346" s="94" t="s">
        <v>349</v>
      </c>
      <c r="N346" s="94" t="s">
        <v>363</v>
      </c>
      <c r="O346" s="94" t="s">
        <v>81</v>
      </c>
      <c r="P346" s="10">
        <v>610</v>
      </c>
      <c r="Q346" s="198">
        <v>9</v>
      </c>
      <c r="R346" s="198">
        <v>9</v>
      </c>
      <c r="S346" s="198">
        <v>9</v>
      </c>
    </row>
    <row r="347" spans="1:19" ht="41.25" customHeight="1">
      <c r="A347" s="97"/>
      <c r="B347" s="96"/>
      <c r="C347" s="101"/>
      <c r="D347" s="99"/>
      <c r="E347" s="102"/>
      <c r="F347" s="102"/>
      <c r="G347" s="87"/>
      <c r="H347" s="226" t="s">
        <v>664</v>
      </c>
      <c r="I347" s="10">
        <v>663</v>
      </c>
      <c r="J347" s="16">
        <v>7</v>
      </c>
      <c r="K347" s="16">
        <v>1</v>
      </c>
      <c r="L347" s="93" t="s">
        <v>60</v>
      </c>
      <c r="M347" s="94" t="s">
        <v>349</v>
      </c>
      <c r="N347" s="94" t="s">
        <v>359</v>
      </c>
      <c r="O347" s="94" t="s">
        <v>394</v>
      </c>
      <c r="P347" s="10"/>
      <c r="Q347" s="198">
        <f>Q348+Q355</f>
        <v>73752.4</v>
      </c>
      <c r="R347" s="198">
        <f>R348+R355</f>
        <v>78752.4</v>
      </c>
      <c r="S347" s="198">
        <f>S348+S355</f>
        <v>78752.29999999999</v>
      </c>
    </row>
    <row r="348" spans="1:19" ht="27" customHeight="1">
      <c r="A348" s="97"/>
      <c r="B348" s="96"/>
      <c r="C348" s="101"/>
      <c r="D348" s="99"/>
      <c r="E348" s="102"/>
      <c r="F348" s="102"/>
      <c r="G348" s="87"/>
      <c r="H348" s="227" t="s">
        <v>408</v>
      </c>
      <c r="I348" s="10">
        <v>663</v>
      </c>
      <c r="J348" s="16">
        <v>7</v>
      </c>
      <c r="K348" s="16">
        <v>1</v>
      </c>
      <c r="L348" s="93" t="s">
        <v>60</v>
      </c>
      <c r="M348" s="94" t="s">
        <v>349</v>
      </c>
      <c r="N348" s="94" t="s">
        <v>350</v>
      </c>
      <c r="O348" s="94" t="s">
        <v>394</v>
      </c>
      <c r="P348" s="10"/>
      <c r="Q348" s="198">
        <f>Q349+Q353+Q351</f>
        <v>73752.4</v>
      </c>
      <c r="R348" s="198">
        <f>R349+R353+R351</f>
        <v>78752.4</v>
      </c>
      <c r="S348" s="198">
        <f>S349+S353+S351</f>
        <v>78752.29999999999</v>
      </c>
    </row>
    <row r="349" spans="1:19" ht="24.75" customHeight="1">
      <c r="A349" s="97"/>
      <c r="B349" s="96"/>
      <c r="C349" s="101"/>
      <c r="D349" s="99"/>
      <c r="E349" s="102"/>
      <c r="F349" s="102"/>
      <c r="G349" s="87"/>
      <c r="H349" s="3" t="s">
        <v>90</v>
      </c>
      <c r="I349" s="10">
        <v>663</v>
      </c>
      <c r="J349" s="16">
        <v>7</v>
      </c>
      <c r="K349" s="16">
        <v>1</v>
      </c>
      <c r="L349" s="93" t="s">
        <v>60</v>
      </c>
      <c r="M349" s="94" t="s">
        <v>349</v>
      </c>
      <c r="N349" s="94" t="s">
        <v>350</v>
      </c>
      <c r="O349" s="94" t="s">
        <v>81</v>
      </c>
      <c r="P349" s="10"/>
      <c r="Q349" s="198">
        <f>Q350</f>
        <v>12764.6</v>
      </c>
      <c r="R349" s="198">
        <f>R350</f>
        <v>17764.6</v>
      </c>
      <c r="S349" s="198">
        <f>S350</f>
        <v>17764.5</v>
      </c>
    </row>
    <row r="350" spans="1:19" ht="25.5" customHeight="1">
      <c r="A350" s="97"/>
      <c r="B350" s="96"/>
      <c r="C350" s="101"/>
      <c r="D350" s="99"/>
      <c r="E350" s="102"/>
      <c r="F350" s="102"/>
      <c r="G350" s="87"/>
      <c r="H350" s="3" t="s">
        <v>461</v>
      </c>
      <c r="I350" s="10">
        <v>663</v>
      </c>
      <c r="J350" s="16">
        <v>7</v>
      </c>
      <c r="K350" s="16">
        <v>1</v>
      </c>
      <c r="L350" s="93" t="s">
        <v>60</v>
      </c>
      <c r="M350" s="94" t="s">
        <v>349</v>
      </c>
      <c r="N350" s="94" t="s">
        <v>350</v>
      </c>
      <c r="O350" s="94" t="s">
        <v>81</v>
      </c>
      <c r="P350" s="10">
        <v>610</v>
      </c>
      <c r="Q350" s="198">
        <f>'Приложение 8'!Q464</f>
        <v>12764.6</v>
      </c>
      <c r="R350" s="198">
        <f>'Приложение 8'!R464</f>
        <v>17764.6</v>
      </c>
      <c r="S350" s="198">
        <f>'Приложение 8'!S464</f>
        <v>17764.5</v>
      </c>
    </row>
    <row r="351" spans="1:19" ht="36.75" customHeight="1">
      <c r="A351" s="97"/>
      <c r="B351" s="96"/>
      <c r="C351" s="101"/>
      <c r="D351" s="99"/>
      <c r="E351" s="102"/>
      <c r="F351" s="102"/>
      <c r="G351" s="87"/>
      <c r="H351" s="272" t="s">
        <v>610</v>
      </c>
      <c r="I351" s="10">
        <v>663</v>
      </c>
      <c r="J351" s="16">
        <v>7</v>
      </c>
      <c r="K351" s="16">
        <v>1</v>
      </c>
      <c r="L351" s="93" t="s">
        <v>60</v>
      </c>
      <c r="M351" s="94" t="s">
        <v>349</v>
      </c>
      <c r="N351" s="94" t="s">
        <v>350</v>
      </c>
      <c r="O351" s="94" t="s">
        <v>609</v>
      </c>
      <c r="P351" s="10"/>
      <c r="Q351" s="198">
        <f>Q352</f>
        <v>4477.9</v>
      </c>
      <c r="R351" s="198">
        <f>R352</f>
        <v>4477.9</v>
      </c>
      <c r="S351" s="198">
        <f>S352</f>
        <v>4477.9</v>
      </c>
    </row>
    <row r="352" spans="1:19" ht="25.5" customHeight="1">
      <c r="A352" s="97"/>
      <c r="B352" s="96"/>
      <c r="C352" s="101"/>
      <c r="D352" s="99"/>
      <c r="E352" s="102"/>
      <c r="F352" s="102"/>
      <c r="G352" s="87"/>
      <c r="H352" s="3" t="s">
        <v>461</v>
      </c>
      <c r="I352" s="10">
        <v>663</v>
      </c>
      <c r="J352" s="16">
        <v>7</v>
      </c>
      <c r="K352" s="16">
        <v>1</v>
      </c>
      <c r="L352" s="93" t="s">
        <v>60</v>
      </c>
      <c r="M352" s="94" t="s">
        <v>349</v>
      </c>
      <c r="N352" s="94" t="s">
        <v>350</v>
      </c>
      <c r="O352" s="94" t="s">
        <v>609</v>
      </c>
      <c r="P352" s="10">
        <v>610</v>
      </c>
      <c r="Q352" s="198">
        <v>4477.9</v>
      </c>
      <c r="R352" s="198">
        <v>4477.9</v>
      </c>
      <c r="S352" s="198">
        <v>4477.9</v>
      </c>
    </row>
    <row r="353" spans="1:19" ht="39" customHeight="1">
      <c r="A353" s="97"/>
      <c r="B353" s="96"/>
      <c r="C353" s="101"/>
      <c r="D353" s="99"/>
      <c r="E353" s="102"/>
      <c r="F353" s="102"/>
      <c r="G353" s="87"/>
      <c r="H353" s="228" t="s">
        <v>92</v>
      </c>
      <c r="I353" s="10">
        <v>663</v>
      </c>
      <c r="J353" s="16">
        <v>7</v>
      </c>
      <c r="K353" s="16">
        <v>1</v>
      </c>
      <c r="L353" s="93" t="s">
        <v>60</v>
      </c>
      <c r="M353" s="94" t="s">
        <v>349</v>
      </c>
      <c r="N353" s="94" t="s">
        <v>350</v>
      </c>
      <c r="O353" s="94" t="s">
        <v>91</v>
      </c>
      <c r="P353" s="10"/>
      <c r="Q353" s="198">
        <f>Q354</f>
        <v>56509.9</v>
      </c>
      <c r="R353" s="198">
        <f>R354</f>
        <v>56509.9</v>
      </c>
      <c r="S353" s="198">
        <f>S354</f>
        <v>56509.9</v>
      </c>
    </row>
    <row r="354" spans="1:19" ht="23.25" customHeight="1">
      <c r="A354" s="97"/>
      <c r="B354" s="96"/>
      <c r="C354" s="101"/>
      <c r="D354" s="99"/>
      <c r="E354" s="102"/>
      <c r="F354" s="102"/>
      <c r="G354" s="87"/>
      <c r="H354" s="228" t="s">
        <v>461</v>
      </c>
      <c r="I354" s="10">
        <v>663</v>
      </c>
      <c r="J354" s="16">
        <v>7</v>
      </c>
      <c r="K354" s="16">
        <v>1</v>
      </c>
      <c r="L354" s="93" t="s">
        <v>60</v>
      </c>
      <c r="M354" s="94" t="s">
        <v>349</v>
      </c>
      <c r="N354" s="94" t="s">
        <v>350</v>
      </c>
      <c r="O354" s="94" t="s">
        <v>91</v>
      </c>
      <c r="P354" s="10">
        <v>610</v>
      </c>
      <c r="Q354" s="198">
        <v>56509.9</v>
      </c>
      <c r="R354" s="198">
        <v>56509.9</v>
      </c>
      <c r="S354" s="198">
        <v>56509.9</v>
      </c>
    </row>
    <row r="355" spans="1:19" ht="23.25" customHeight="1" hidden="1">
      <c r="A355" s="97"/>
      <c r="B355" s="96"/>
      <c r="C355" s="101"/>
      <c r="D355" s="99"/>
      <c r="E355" s="102"/>
      <c r="F355" s="102"/>
      <c r="G355" s="87"/>
      <c r="H355" s="3" t="s">
        <v>527</v>
      </c>
      <c r="I355" s="10">
        <v>663</v>
      </c>
      <c r="J355" s="16">
        <v>7</v>
      </c>
      <c r="K355" s="16">
        <v>1</v>
      </c>
      <c r="L355" s="93" t="s">
        <v>60</v>
      </c>
      <c r="M355" s="94" t="s">
        <v>349</v>
      </c>
      <c r="N355" s="94" t="s">
        <v>352</v>
      </c>
      <c r="O355" s="94" t="s">
        <v>394</v>
      </c>
      <c r="P355" s="10"/>
      <c r="Q355" s="198">
        <f>Q356</f>
        <v>0</v>
      </c>
      <c r="R355" s="198"/>
      <c r="S355" s="198"/>
    </row>
    <row r="356" spans="1:19" ht="30.75" customHeight="1" hidden="1">
      <c r="A356" s="97"/>
      <c r="B356" s="96"/>
      <c r="C356" s="101"/>
      <c r="D356" s="99"/>
      <c r="E356" s="102"/>
      <c r="F356" s="102"/>
      <c r="G356" s="87"/>
      <c r="H356" s="3" t="s">
        <v>90</v>
      </c>
      <c r="I356" s="10">
        <v>663</v>
      </c>
      <c r="J356" s="16">
        <v>7</v>
      </c>
      <c r="K356" s="16">
        <v>1</v>
      </c>
      <c r="L356" s="93" t="s">
        <v>60</v>
      </c>
      <c r="M356" s="94" t="s">
        <v>349</v>
      </c>
      <c r="N356" s="94" t="s">
        <v>352</v>
      </c>
      <c r="O356" s="94" t="s">
        <v>81</v>
      </c>
      <c r="P356" s="10"/>
      <c r="Q356" s="198">
        <f>Q357</f>
        <v>0</v>
      </c>
      <c r="R356" s="198"/>
      <c r="S356" s="198"/>
    </row>
    <row r="357" spans="1:19" ht="27.75" customHeight="1" hidden="1">
      <c r="A357" s="97"/>
      <c r="B357" s="96"/>
      <c r="C357" s="101"/>
      <c r="D357" s="99"/>
      <c r="E357" s="102"/>
      <c r="F357" s="102"/>
      <c r="G357" s="87"/>
      <c r="H357" s="3" t="s">
        <v>461</v>
      </c>
      <c r="I357" s="10">
        <v>663</v>
      </c>
      <c r="J357" s="16">
        <v>7</v>
      </c>
      <c r="K357" s="16">
        <v>1</v>
      </c>
      <c r="L357" s="93" t="s">
        <v>60</v>
      </c>
      <c r="M357" s="94" t="s">
        <v>349</v>
      </c>
      <c r="N357" s="94" t="s">
        <v>352</v>
      </c>
      <c r="O357" s="94" t="s">
        <v>81</v>
      </c>
      <c r="P357" s="10">
        <v>610</v>
      </c>
      <c r="Q357" s="198">
        <v>0</v>
      </c>
      <c r="R357" s="198"/>
      <c r="S357" s="198"/>
    </row>
    <row r="358" spans="1:19" s="174" customFormat="1" ht="27" customHeight="1">
      <c r="A358" s="138"/>
      <c r="B358" s="139"/>
      <c r="C358" s="149"/>
      <c r="D358" s="146"/>
      <c r="E358" s="141"/>
      <c r="F358" s="141"/>
      <c r="G358" s="132"/>
      <c r="H358" s="145" t="s">
        <v>332</v>
      </c>
      <c r="I358" s="134">
        <v>663</v>
      </c>
      <c r="J358" s="135">
        <v>7</v>
      </c>
      <c r="K358" s="135">
        <v>2</v>
      </c>
      <c r="L358" s="135"/>
      <c r="M358" s="137" t="s">
        <v>395</v>
      </c>
      <c r="N358" s="137"/>
      <c r="O358" s="137"/>
      <c r="P358" s="134"/>
      <c r="Q358" s="229">
        <f>Q372+Q359</f>
        <v>161406.8</v>
      </c>
      <c r="R358" s="229">
        <f>R372+R359</f>
        <v>170979.40000000002</v>
      </c>
      <c r="S358" s="229">
        <f>S372+S359</f>
        <v>174259.8</v>
      </c>
    </row>
    <row r="359" spans="1:19" ht="30.75" customHeight="1">
      <c r="A359" s="97"/>
      <c r="B359" s="96"/>
      <c r="C359" s="101"/>
      <c r="D359" s="99"/>
      <c r="E359" s="102"/>
      <c r="F359" s="102"/>
      <c r="G359" s="87"/>
      <c r="H359" s="5" t="s">
        <v>446</v>
      </c>
      <c r="I359" s="10">
        <v>663</v>
      </c>
      <c r="J359" s="16">
        <v>7</v>
      </c>
      <c r="K359" s="16">
        <v>2</v>
      </c>
      <c r="L359" s="93" t="s">
        <v>447</v>
      </c>
      <c r="M359" s="94" t="s">
        <v>349</v>
      </c>
      <c r="N359" s="94" t="s">
        <v>359</v>
      </c>
      <c r="O359" s="94" t="s">
        <v>394</v>
      </c>
      <c r="P359" s="10"/>
      <c r="Q359" s="198">
        <f>Q360+Q363+Q366+Q369</f>
        <v>205.5</v>
      </c>
      <c r="R359" s="198">
        <f>R360+R363+R366+R369</f>
        <v>205.5</v>
      </c>
      <c r="S359" s="198">
        <f>S360+S363+S366+S369</f>
        <v>205.5</v>
      </c>
    </row>
    <row r="360" spans="1:19" ht="34.5" customHeight="1" hidden="1">
      <c r="A360" s="97"/>
      <c r="B360" s="96"/>
      <c r="C360" s="101"/>
      <c r="D360" s="99"/>
      <c r="E360" s="102"/>
      <c r="F360" s="102"/>
      <c r="G360" s="87"/>
      <c r="H360" s="18" t="s">
        <v>84</v>
      </c>
      <c r="I360" s="10">
        <v>663</v>
      </c>
      <c r="J360" s="16">
        <v>7</v>
      </c>
      <c r="K360" s="16">
        <v>2</v>
      </c>
      <c r="L360" s="93" t="s">
        <v>447</v>
      </c>
      <c r="M360" s="94" t="s">
        <v>349</v>
      </c>
      <c r="N360" s="94" t="s">
        <v>367</v>
      </c>
      <c r="O360" s="94" t="s">
        <v>394</v>
      </c>
      <c r="P360" s="10"/>
      <c r="Q360" s="198">
        <f aca="true" t="shared" si="39" ref="Q360:S361">Q361</f>
        <v>0</v>
      </c>
      <c r="R360" s="198">
        <f t="shared" si="39"/>
        <v>0</v>
      </c>
      <c r="S360" s="198">
        <f t="shared" si="39"/>
        <v>0</v>
      </c>
    </row>
    <row r="361" spans="1:19" ht="24.75" customHeight="1" hidden="1">
      <c r="A361" s="97"/>
      <c r="B361" s="96"/>
      <c r="C361" s="101"/>
      <c r="D361" s="99"/>
      <c r="E361" s="102"/>
      <c r="F361" s="102"/>
      <c r="G361" s="87"/>
      <c r="H361" s="18" t="s">
        <v>85</v>
      </c>
      <c r="I361" s="10">
        <v>663</v>
      </c>
      <c r="J361" s="16">
        <v>7</v>
      </c>
      <c r="K361" s="16">
        <v>2</v>
      </c>
      <c r="L361" s="93" t="s">
        <v>447</v>
      </c>
      <c r="M361" s="94" t="s">
        <v>349</v>
      </c>
      <c r="N361" s="94" t="s">
        <v>367</v>
      </c>
      <c r="O361" s="94" t="s">
        <v>83</v>
      </c>
      <c r="P361" s="10"/>
      <c r="Q361" s="198">
        <f t="shared" si="39"/>
        <v>0</v>
      </c>
      <c r="R361" s="198">
        <f t="shared" si="39"/>
        <v>0</v>
      </c>
      <c r="S361" s="198">
        <f t="shared" si="39"/>
        <v>0</v>
      </c>
    </row>
    <row r="362" spans="1:19" ht="24.75" customHeight="1" hidden="1">
      <c r="A362" s="97"/>
      <c r="B362" s="96"/>
      <c r="C362" s="101"/>
      <c r="D362" s="99"/>
      <c r="E362" s="102"/>
      <c r="F362" s="102"/>
      <c r="G362" s="87"/>
      <c r="H362" s="18" t="s">
        <v>461</v>
      </c>
      <c r="I362" s="10">
        <v>663</v>
      </c>
      <c r="J362" s="16">
        <v>7</v>
      </c>
      <c r="K362" s="16">
        <v>2</v>
      </c>
      <c r="L362" s="93" t="s">
        <v>447</v>
      </c>
      <c r="M362" s="94" t="s">
        <v>349</v>
      </c>
      <c r="N362" s="94" t="s">
        <v>367</v>
      </c>
      <c r="O362" s="94" t="s">
        <v>83</v>
      </c>
      <c r="P362" s="10">
        <v>610</v>
      </c>
      <c r="Q362" s="198">
        <f>9-9</f>
        <v>0</v>
      </c>
      <c r="R362" s="198">
        <v>0</v>
      </c>
      <c r="S362" s="198">
        <v>0</v>
      </c>
    </row>
    <row r="363" spans="1:19" ht="30" customHeight="1">
      <c r="A363" s="97"/>
      <c r="B363" s="96"/>
      <c r="C363" s="101"/>
      <c r="D363" s="99"/>
      <c r="E363" s="102"/>
      <c r="F363" s="102"/>
      <c r="G363" s="87"/>
      <c r="H363" s="5" t="s">
        <v>86</v>
      </c>
      <c r="I363" s="10">
        <v>663</v>
      </c>
      <c r="J363" s="16">
        <v>7</v>
      </c>
      <c r="K363" s="16">
        <v>2</v>
      </c>
      <c r="L363" s="93" t="s">
        <v>447</v>
      </c>
      <c r="M363" s="94" t="s">
        <v>349</v>
      </c>
      <c r="N363" s="94" t="s">
        <v>368</v>
      </c>
      <c r="O363" s="94" t="s">
        <v>394</v>
      </c>
      <c r="P363" s="10"/>
      <c r="Q363" s="198">
        <f aca="true" t="shared" si="40" ref="Q363:S364">Q364</f>
        <v>12.5</v>
      </c>
      <c r="R363" s="198">
        <f t="shared" si="40"/>
        <v>12.5</v>
      </c>
      <c r="S363" s="198">
        <f t="shared" si="40"/>
        <v>12.5</v>
      </c>
    </row>
    <row r="364" spans="1:19" ht="30" customHeight="1">
      <c r="A364" s="97"/>
      <c r="B364" s="96"/>
      <c r="C364" s="101"/>
      <c r="D364" s="99"/>
      <c r="E364" s="102"/>
      <c r="F364" s="102"/>
      <c r="G364" s="87"/>
      <c r="H364" s="5" t="s">
        <v>85</v>
      </c>
      <c r="I364" s="10">
        <v>663</v>
      </c>
      <c r="J364" s="16">
        <v>7</v>
      </c>
      <c r="K364" s="16">
        <v>2</v>
      </c>
      <c r="L364" s="93" t="s">
        <v>447</v>
      </c>
      <c r="M364" s="94" t="s">
        <v>349</v>
      </c>
      <c r="N364" s="94" t="s">
        <v>368</v>
      </c>
      <c r="O364" s="94" t="s">
        <v>83</v>
      </c>
      <c r="P364" s="10"/>
      <c r="Q364" s="198">
        <f t="shared" si="40"/>
        <v>12.5</v>
      </c>
      <c r="R364" s="198">
        <f t="shared" si="40"/>
        <v>12.5</v>
      </c>
      <c r="S364" s="198">
        <f t="shared" si="40"/>
        <v>12.5</v>
      </c>
    </row>
    <row r="365" spans="1:19" ht="30" customHeight="1">
      <c r="A365" s="97"/>
      <c r="B365" s="96"/>
      <c r="C365" s="101"/>
      <c r="D365" s="99"/>
      <c r="E365" s="102"/>
      <c r="F365" s="102"/>
      <c r="G365" s="87"/>
      <c r="H365" s="5" t="s">
        <v>461</v>
      </c>
      <c r="I365" s="10">
        <v>663</v>
      </c>
      <c r="J365" s="16">
        <v>7</v>
      </c>
      <c r="K365" s="16">
        <v>2</v>
      </c>
      <c r="L365" s="93" t="s">
        <v>447</v>
      </c>
      <c r="M365" s="94" t="s">
        <v>349</v>
      </c>
      <c r="N365" s="94" t="s">
        <v>368</v>
      </c>
      <c r="O365" s="94" t="s">
        <v>83</v>
      </c>
      <c r="P365" s="10">
        <v>610</v>
      </c>
      <c r="Q365" s="198">
        <v>12.5</v>
      </c>
      <c r="R365" s="198">
        <v>12.5</v>
      </c>
      <c r="S365" s="198">
        <v>12.5</v>
      </c>
    </row>
    <row r="366" spans="1:19" ht="41.25" customHeight="1">
      <c r="A366" s="97"/>
      <c r="B366" s="96"/>
      <c r="C366" s="101"/>
      <c r="D366" s="99"/>
      <c r="E366" s="102"/>
      <c r="F366" s="102"/>
      <c r="G366" s="87"/>
      <c r="H366" s="5" t="s">
        <v>445</v>
      </c>
      <c r="I366" s="10">
        <v>663</v>
      </c>
      <c r="J366" s="16">
        <v>7</v>
      </c>
      <c r="K366" s="16">
        <v>2</v>
      </c>
      <c r="L366" s="93" t="s">
        <v>447</v>
      </c>
      <c r="M366" s="94" t="s">
        <v>349</v>
      </c>
      <c r="N366" s="94" t="s">
        <v>363</v>
      </c>
      <c r="O366" s="94" t="s">
        <v>394</v>
      </c>
      <c r="P366" s="10"/>
      <c r="Q366" s="198">
        <f aca="true" t="shared" si="41" ref="Q366:S367">Q367</f>
        <v>68</v>
      </c>
      <c r="R366" s="198">
        <f t="shared" si="41"/>
        <v>68</v>
      </c>
      <c r="S366" s="198">
        <f t="shared" si="41"/>
        <v>68</v>
      </c>
    </row>
    <row r="367" spans="1:19" ht="28.5" customHeight="1">
      <c r="A367" s="97"/>
      <c r="B367" s="96"/>
      <c r="C367" s="101"/>
      <c r="D367" s="99"/>
      <c r="E367" s="102"/>
      <c r="F367" s="102"/>
      <c r="G367" s="87"/>
      <c r="H367" s="5" t="s">
        <v>85</v>
      </c>
      <c r="I367" s="10">
        <v>663</v>
      </c>
      <c r="J367" s="16">
        <v>7</v>
      </c>
      <c r="K367" s="16">
        <v>2</v>
      </c>
      <c r="L367" s="93" t="s">
        <v>447</v>
      </c>
      <c r="M367" s="94" t="s">
        <v>349</v>
      </c>
      <c r="N367" s="94" t="s">
        <v>363</v>
      </c>
      <c r="O367" s="94" t="s">
        <v>83</v>
      </c>
      <c r="P367" s="10"/>
      <c r="Q367" s="198">
        <f t="shared" si="41"/>
        <v>68</v>
      </c>
      <c r="R367" s="198">
        <f t="shared" si="41"/>
        <v>68</v>
      </c>
      <c r="S367" s="198">
        <f t="shared" si="41"/>
        <v>68</v>
      </c>
    </row>
    <row r="368" spans="1:19" ht="30" customHeight="1">
      <c r="A368" s="97"/>
      <c r="B368" s="96"/>
      <c r="C368" s="101"/>
      <c r="D368" s="99"/>
      <c r="E368" s="102"/>
      <c r="F368" s="102"/>
      <c r="G368" s="87"/>
      <c r="H368" s="5" t="s">
        <v>461</v>
      </c>
      <c r="I368" s="10">
        <v>663</v>
      </c>
      <c r="J368" s="16">
        <v>7</v>
      </c>
      <c r="K368" s="16">
        <v>2</v>
      </c>
      <c r="L368" s="93" t="s">
        <v>447</v>
      </c>
      <c r="M368" s="94" t="s">
        <v>349</v>
      </c>
      <c r="N368" s="94" t="s">
        <v>363</v>
      </c>
      <c r="O368" s="94" t="s">
        <v>83</v>
      </c>
      <c r="P368" s="10">
        <v>610</v>
      </c>
      <c r="Q368" s="198">
        <v>68</v>
      </c>
      <c r="R368" s="198">
        <v>68</v>
      </c>
      <c r="S368" s="198">
        <v>68</v>
      </c>
    </row>
    <row r="369" spans="1:19" ht="41.25" customHeight="1">
      <c r="A369" s="97"/>
      <c r="B369" s="96"/>
      <c r="C369" s="101"/>
      <c r="D369" s="99"/>
      <c r="E369" s="102"/>
      <c r="F369" s="102"/>
      <c r="G369" s="87"/>
      <c r="H369" s="115" t="s">
        <v>13</v>
      </c>
      <c r="I369" s="10">
        <v>663</v>
      </c>
      <c r="J369" s="16">
        <v>7</v>
      </c>
      <c r="K369" s="16">
        <v>2</v>
      </c>
      <c r="L369" s="93" t="s">
        <v>447</v>
      </c>
      <c r="M369" s="94" t="s">
        <v>349</v>
      </c>
      <c r="N369" s="94" t="s">
        <v>352</v>
      </c>
      <c r="O369" s="94" t="s">
        <v>394</v>
      </c>
      <c r="P369" s="10"/>
      <c r="Q369" s="198">
        <f aca="true" t="shared" si="42" ref="Q369:S370">Q370</f>
        <v>125</v>
      </c>
      <c r="R369" s="198">
        <f t="shared" si="42"/>
        <v>125</v>
      </c>
      <c r="S369" s="198">
        <f t="shared" si="42"/>
        <v>125</v>
      </c>
    </row>
    <row r="370" spans="1:19" ht="25.5" customHeight="1">
      <c r="A370" s="97"/>
      <c r="B370" s="96"/>
      <c r="C370" s="101"/>
      <c r="D370" s="99"/>
      <c r="E370" s="102"/>
      <c r="F370" s="102"/>
      <c r="G370" s="87"/>
      <c r="H370" s="5" t="s">
        <v>85</v>
      </c>
      <c r="I370" s="10">
        <v>663</v>
      </c>
      <c r="J370" s="16">
        <v>7</v>
      </c>
      <c r="K370" s="16">
        <v>2</v>
      </c>
      <c r="L370" s="93" t="s">
        <v>447</v>
      </c>
      <c r="M370" s="94" t="s">
        <v>349</v>
      </c>
      <c r="N370" s="94" t="s">
        <v>352</v>
      </c>
      <c r="O370" s="94" t="s">
        <v>83</v>
      </c>
      <c r="P370" s="10"/>
      <c r="Q370" s="198">
        <f t="shared" si="42"/>
        <v>125</v>
      </c>
      <c r="R370" s="198">
        <f t="shared" si="42"/>
        <v>125</v>
      </c>
      <c r="S370" s="198">
        <f t="shared" si="42"/>
        <v>125</v>
      </c>
    </row>
    <row r="371" spans="1:19" ht="27" customHeight="1">
      <c r="A371" s="97"/>
      <c r="B371" s="96"/>
      <c r="C371" s="101"/>
      <c r="D371" s="99"/>
      <c r="E371" s="102"/>
      <c r="F371" s="102"/>
      <c r="G371" s="87"/>
      <c r="H371" s="5" t="s">
        <v>461</v>
      </c>
      <c r="I371" s="10">
        <v>663</v>
      </c>
      <c r="J371" s="16">
        <v>7</v>
      </c>
      <c r="K371" s="16">
        <v>2</v>
      </c>
      <c r="L371" s="93" t="s">
        <v>447</v>
      </c>
      <c r="M371" s="94" t="s">
        <v>349</v>
      </c>
      <c r="N371" s="94" t="s">
        <v>352</v>
      </c>
      <c r="O371" s="94" t="s">
        <v>83</v>
      </c>
      <c r="P371" s="10">
        <v>610</v>
      </c>
      <c r="Q371" s="198">
        <v>125</v>
      </c>
      <c r="R371" s="198">
        <v>125</v>
      </c>
      <c r="S371" s="198">
        <v>125</v>
      </c>
    </row>
    <row r="372" spans="1:19" ht="30" customHeight="1">
      <c r="A372" s="97"/>
      <c r="B372" s="96"/>
      <c r="C372" s="101"/>
      <c r="D372" s="99"/>
      <c r="E372" s="102"/>
      <c r="F372" s="102"/>
      <c r="G372" s="87"/>
      <c r="H372" s="226" t="s">
        <v>664</v>
      </c>
      <c r="I372" s="10">
        <v>663</v>
      </c>
      <c r="J372" s="16">
        <v>7</v>
      </c>
      <c r="K372" s="16">
        <v>2</v>
      </c>
      <c r="L372" s="93" t="s">
        <v>60</v>
      </c>
      <c r="M372" s="94" t="s">
        <v>349</v>
      </c>
      <c r="N372" s="94" t="s">
        <v>359</v>
      </c>
      <c r="O372" s="94" t="s">
        <v>394</v>
      </c>
      <c r="P372" s="10"/>
      <c r="Q372" s="198">
        <f>Q373+Q376+Q390+Q393+Q402+Q405</f>
        <v>161201.3</v>
      </c>
      <c r="R372" s="198">
        <f>R373+R376+R390+R393+R402+R405</f>
        <v>170773.90000000002</v>
      </c>
      <c r="S372" s="198">
        <f>S373+S376+S390+S393+S402+S405</f>
        <v>174054.3</v>
      </c>
    </row>
    <row r="373" spans="1:19" ht="30" customHeight="1">
      <c r="A373" s="97"/>
      <c r="B373" s="96"/>
      <c r="C373" s="101"/>
      <c r="D373" s="99"/>
      <c r="E373" s="102"/>
      <c r="F373" s="102"/>
      <c r="G373" s="87"/>
      <c r="H373" s="55" t="s">
        <v>408</v>
      </c>
      <c r="I373" s="10">
        <v>663</v>
      </c>
      <c r="J373" s="16">
        <v>7</v>
      </c>
      <c r="K373" s="16">
        <v>2</v>
      </c>
      <c r="L373" s="93" t="s">
        <v>60</v>
      </c>
      <c r="M373" s="94" t="s">
        <v>349</v>
      </c>
      <c r="N373" s="94" t="s">
        <v>350</v>
      </c>
      <c r="O373" s="94" t="s">
        <v>394</v>
      </c>
      <c r="P373" s="10"/>
      <c r="Q373" s="198">
        <f aca="true" t="shared" si="43" ref="Q373:S374">Q374</f>
        <v>172.5</v>
      </c>
      <c r="R373" s="198">
        <f t="shared" si="43"/>
        <v>172.5</v>
      </c>
      <c r="S373" s="198">
        <f t="shared" si="43"/>
        <v>172.5</v>
      </c>
    </row>
    <row r="374" spans="1:19" ht="24.75" customHeight="1">
      <c r="A374" s="97"/>
      <c r="B374" s="96"/>
      <c r="C374" s="101"/>
      <c r="D374" s="99"/>
      <c r="E374" s="102"/>
      <c r="F374" s="102"/>
      <c r="G374" s="87"/>
      <c r="H374" s="227" t="s">
        <v>93</v>
      </c>
      <c r="I374" s="10">
        <v>663</v>
      </c>
      <c r="J374" s="16">
        <v>7</v>
      </c>
      <c r="K374" s="16">
        <v>2</v>
      </c>
      <c r="L374" s="93" t="s">
        <v>60</v>
      </c>
      <c r="M374" s="94" t="s">
        <v>349</v>
      </c>
      <c r="N374" s="94" t="s">
        <v>350</v>
      </c>
      <c r="O374" s="94" t="s">
        <v>83</v>
      </c>
      <c r="P374" s="10"/>
      <c r="Q374" s="198">
        <f t="shared" si="43"/>
        <v>172.5</v>
      </c>
      <c r="R374" s="198">
        <f t="shared" si="43"/>
        <v>172.5</v>
      </c>
      <c r="S374" s="198">
        <f t="shared" si="43"/>
        <v>172.5</v>
      </c>
    </row>
    <row r="375" spans="1:19" ht="24.75" customHeight="1">
      <c r="A375" s="97"/>
      <c r="B375" s="96"/>
      <c r="C375" s="101"/>
      <c r="D375" s="99"/>
      <c r="E375" s="102"/>
      <c r="F375" s="102"/>
      <c r="G375" s="87"/>
      <c r="H375" s="227" t="s">
        <v>461</v>
      </c>
      <c r="I375" s="10">
        <v>663</v>
      </c>
      <c r="J375" s="16">
        <v>7</v>
      </c>
      <c r="K375" s="16">
        <v>2</v>
      </c>
      <c r="L375" s="93" t="s">
        <v>60</v>
      </c>
      <c r="M375" s="94" t="s">
        <v>349</v>
      </c>
      <c r="N375" s="94" t="s">
        <v>350</v>
      </c>
      <c r="O375" s="94" t="s">
        <v>83</v>
      </c>
      <c r="P375" s="10">
        <v>610</v>
      </c>
      <c r="Q375" s="198">
        <v>172.5</v>
      </c>
      <c r="R375" s="198">
        <v>172.5</v>
      </c>
      <c r="S375" s="198">
        <v>172.5</v>
      </c>
    </row>
    <row r="376" spans="1:19" ht="27" customHeight="1">
      <c r="A376" s="97"/>
      <c r="B376" s="96"/>
      <c r="C376" s="101"/>
      <c r="D376" s="99"/>
      <c r="E376" s="102"/>
      <c r="F376" s="102"/>
      <c r="G376" s="87"/>
      <c r="H376" s="18" t="s">
        <v>409</v>
      </c>
      <c r="I376" s="6">
        <v>663</v>
      </c>
      <c r="J376" s="19">
        <v>7</v>
      </c>
      <c r="K376" s="16">
        <v>2</v>
      </c>
      <c r="L376" s="93" t="s">
        <v>60</v>
      </c>
      <c r="M376" s="94" t="s">
        <v>349</v>
      </c>
      <c r="N376" s="94" t="s">
        <v>367</v>
      </c>
      <c r="O376" s="94" t="s">
        <v>394</v>
      </c>
      <c r="P376" s="6"/>
      <c r="Q376" s="200">
        <f>Q377+Q384+Q382+Q380+Q386+Q388</f>
        <v>160586.9</v>
      </c>
      <c r="R376" s="200">
        <f>R377+R384+R382+R380+R386+R388</f>
        <v>167169.2</v>
      </c>
      <c r="S376" s="200">
        <f>S377+S384+S382+S380+S386+S388</f>
        <v>165740.1</v>
      </c>
    </row>
    <row r="377" spans="1:19" ht="27" customHeight="1">
      <c r="A377" s="97"/>
      <c r="B377" s="96"/>
      <c r="C377" s="101"/>
      <c r="D377" s="99"/>
      <c r="E377" s="102"/>
      <c r="F377" s="102"/>
      <c r="G377" s="87"/>
      <c r="H377" s="20" t="s">
        <v>93</v>
      </c>
      <c r="I377" s="6">
        <v>663</v>
      </c>
      <c r="J377" s="19">
        <v>7</v>
      </c>
      <c r="K377" s="16">
        <v>2</v>
      </c>
      <c r="L377" s="93" t="s">
        <v>60</v>
      </c>
      <c r="M377" s="94" t="s">
        <v>349</v>
      </c>
      <c r="N377" s="94" t="s">
        <v>367</v>
      </c>
      <c r="O377" s="94" t="s">
        <v>83</v>
      </c>
      <c r="P377" s="6"/>
      <c r="Q377" s="200">
        <f>SUM(Q378:Q379)</f>
        <v>31210.1</v>
      </c>
      <c r="R377" s="200">
        <f>SUM(R378:R379)</f>
        <v>36210.1</v>
      </c>
      <c r="S377" s="200">
        <f>SUM(S378:S379)</f>
        <v>36210.1</v>
      </c>
    </row>
    <row r="378" spans="1:19" ht="27" customHeight="1" hidden="1">
      <c r="A378" s="97"/>
      <c r="B378" s="96"/>
      <c r="C378" s="101"/>
      <c r="D378" s="99"/>
      <c r="E378" s="102"/>
      <c r="F378" s="102"/>
      <c r="G378" s="87"/>
      <c r="H378" s="5" t="s">
        <v>459</v>
      </c>
      <c r="I378" s="6">
        <v>663</v>
      </c>
      <c r="J378" s="19">
        <v>7</v>
      </c>
      <c r="K378" s="16">
        <v>2</v>
      </c>
      <c r="L378" s="93" t="s">
        <v>60</v>
      </c>
      <c r="M378" s="94" t="s">
        <v>349</v>
      </c>
      <c r="N378" s="94" t="s">
        <v>367</v>
      </c>
      <c r="O378" s="94" t="s">
        <v>83</v>
      </c>
      <c r="P378" s="6">
        <v>240</v>
      </c>
      <c r="Q378" s="200">
        <f>13.5-13.5</f>
        <v>0</v>
      </c>
      <c r="R378" s="200">
        <f>13.5-13.5</f>
        <v>0</v>
      </c>
      <c r="S378" s="200">
        <f>13.5-13.5</f>
        <v>0</v>
      </c>
    </row>
    <row r="379" spans="1:19" ht="27" customHeight="1">
      <c r="A379" s="97"/>
      <c r="B379" s="96"/>
      <c r="C379" s="101"/>
      <c r="D379" s="99"/>
      <c r="E379" s="102"/>
      <c r="F379" s="102"/>
      <c r="G379" s="87"/>
      <c r="H379" s="20" t="s">
        <v>461</v>
      </c>
      <c r="I379" s="6">
        <v>663</v>
      </c>
      <c r="J379" s="19">
        <v>7</v>
      </c>
      <c r="K379" s="16">
        <v>2</v>
      </c>
      <c r="L379" s="93" t="s">
        <v>60</v>
      </c>
      <c r="M379" s="94" t="s">
        <v>349</v>
      </c>
      <c r="N379" s="94" t="s">
        <v>367</v>
      </c>
      <c r="O379" s="94" t="s">
        <v>83</v>
      </c>
      <c r="P379" s="6">
        <v>610</v>
      </c>
      <c r="Q379" s="200">
        <f>41659-10448.9</f>
        <v>31210.1</v>
      </c>
      <c r="R379" s="200">
        <f>41659-10448.9+5000</f>
        <v>36210.1</v>
      </c>
      <c r="S379" s="200">
        <f>41659-10448.9+5000</f>
        <v>36210.1</v>
      </c>
    </row>
    <row r="380" spans="1:19" ht="81" customHeight="1">
      <c r="A380" s="97"/>
      <c r="B380" s="96"/>
      <c r="C380" s="101"/>
      <c r="D380" s="99"/>
      <c r="E380" s="102"/>
      <c r="F380" s="102"/>
      <c r="G380" s="87"/>
      <c r="H380" s="20" t="s">
        <v>813</v>
      </c>
      <c r="I380" s="6">
        <v>663</v>
      </c>
      <c r="J380" s="19">
        <v>7</v>
      </c>
      <c r="K380" s="16">
        <v>2</v>
      </c>
      <c r="L380" s="93" t="s">
        <v>60</v>
      </c>
      <c r="M380" s="94" t="s">
        <v>349</v>
      </c>
      <c r="N380" s="94" t="s">
        <v>367</v>
      </c>
      <c r="O380" s="94" t="s">
        <v>812</v>
      </c>
      <c r="P380" s="6"/>
      <c r="Q380" s="200">
        <f>Q381</f>
        <v>9343.2</v>
      </c>
      <c r="R380" s="200">
        <f>R381</f>
        <v>9343.2</v>
      </c>
      <c r="S380" s="200">
        <f>S381</f>
        <v>9343.2</v>
      </c>
    </row>
    <row r="381" spans="1:19" ht="27" customHeight="1">
      <c r="A381" s="97"/>
      <c r="B381" s="96"/>
      <c r="C381" s="101"/>
      <c r="D381" s="99"/>
      <c r="E381" s="102"/>
      <c r="F381" s="102"/>
      <c r="G381" s="87"/>
      <c r="H381" s="20" t="s">
        <v>461</v>
      </c>
      <c r="I381" s="6">
        <v>663</v>
      </c>
      <c r="J381" s="19">
        <v>7</v>
      </c>
      <c r="K381" s="16">
        <v>2</v>
      </c>
      <c r="L381" s="93" t="s">
        <v>60</v>
      </c>
      <c r="M381" s="94" t="s">
        <v>349</v>
      </c>
      <c r="N381" s="94" t="s">
        <v>367</v>
      </c>
      <c r="O381" s="94" t="s">
        <v>812</v>
      </c>
      <c r="P381" s="6">
        <v>610</v>
      </c>
      <c r="Q381" s="200">
        <f>'Приложение 8'!Q495</f>
        <v>9343.2</v>
      </c>
      <c r="R381" s="200">
        <f>'Приложение 8'!R495</f>
        <v>9343.2</v>
      </c>
      <c r="S381" s="200">
        <f>'Приложение 8'!S495</f>
        <v>9343.2</v>
      </c>
    </row>
    <row r="382" spans="1:19" ht="33" customHeight="1">
      <c r="A382" s="97"/>
      <c r="B382" s="96"/>
      <c r="C382" s="101"/>
      <c r="D382" s="99"/>
      <c r="E382" s="102"/>
      <c r="F382" s="102"/>
      <c r="G382" s="87"/>
      <c r="H382" s="20" t="s">
        <v>610</v>
      </c>
      <c r="I382" s="6">
        <v>663</v>
      </c>
      <c r="J382" s="19">
        <v>7</v>
      </c>
      <c r="K382" s="16">
        <v>2</v>
      </c>
      <c r="L382" s="93" t="s">
        <v>60</v>
      </c>
      <c r="M382" s="94" t="s">
        <v>349</v>
      </c>
      <c r="N382" s="94" t="s">
        <v>367</v>
      </c>
      <c r="O382" s="94" t="s">
        <v>609</v>
      </c>
      <c r="P382" s="6"/>
      <c r="Q382" s="200">
        <f>Q383</f>
        <v>10448.9</v>
      </c>
      <c r="R382" s="200">
        <f>R383</f>
        <v>10448.9</v>
      </c>
      <c r="S382" s="200">
        <f>S383</f>
        <v>10448.9</v>
      </c>
    </row>
    <row r="383" spans="1:19" ht="27" customHeight="1">
      <c r="A383" s="97"/>
      <c r="B383" s="96"/>
      <c r="C383" s="101"/>
      <c r="D383" s="99"/>
      <c r="E383" s="102"/>
      <c r="F383" s="102"/>
      <c r="G383" s="87"/>
      <c r="H383" s="20" t="s">
        <v>461</v>
      </c>
      <c r="I383" s="6">
        <v>663</v>
      </c>
      <c r="J383" s="19">
        <v>7</v>
      </c>
      <c r="K383" s="16">
        <v>2</v>
      </c>
      <c r="L383" s="93" t="s">
        <v>60</v>
      </c>
      <c r="M383" s="94" t="s">
        <v>349</v>
      </c>
      <c r="N383" s="94" t="s">
        <v>367</v>
      </c>
      <c r="O383" s="94" t="s">
        <v>609</v>
      </c>
      <c r="P383" s="6">
        <v>610</v>
      </c>
      <c r="Q383" s="200">
        <v>10448.9</v>
      </c>
      <c r="R383" s="200">
        <v>10448.9</v>
      </c>
      <c r="S383" s="200">
        <v>10448.9</v>
      </c>
    </row>
    <row r="384" spans="1:19" ht="40.5" customHeight="1">
      <c r="A384" s="97"/>
      <c r="B384" s="96"/>
      <c r="C384" s="101"/>
      <c r="D384" s="99"/>
      <c r="E384" s="102"/>
      <c r="F384" s="102"/>
      <c r="G384" s="87"/>
      <c r="H384" s="20" t="s">
        <v>92</v>
      </c>
      <c r="I384" s="6">
        <v>663</v>
      </c>
      <c r="J384" s="19">
        <v>7</v>
      </c>
      <c r="K384" s="16">
        <v>2</v>
      </c>
      <c r="L384" s="93" t="s">
        <v>60</v>
      </c>
      <c r="M384" s="94" t="s">
        <v>349</v>
      </c>
      <c r="N384" s="94" t="s">
        <v>367</v>
      </c>
      <c r="O384" s="94" t="s">
        <v>91</v>
      </c>
      <c r="P384" s="6"/>
      <c r="Q384" s="200">
        <f>Q385</f>
        <v>101501.3</v>
      </c>
      <c r="R384" s="200">
        <f>R385</f>
        <v>101501.3</v>
      </c>
      <c r="S384" s="200">
        <f>S385</f>
        <v>101501.3</v>
      </c>
    </row>
    <row r="385" spans="1:19" ht="27" customHeight="1">
      <c r="A385" s="97"/>
      <c r="B385" s="96"/>
      <c r="C385" s="101"/>
      <c r="D385" s="99"/>
      <c r="E385" s="102"/>
      <c r="F385" s="102"/>
      <c r="G385" s="87"/>
      <c r="H385" s="20" t="s">
        <v>461</v>
      </c>
      <c r="I385" s="6">
        <v>663</v>
      </c>
      <c r="J385" s="19">
        <v>7</v>
      </c>
      <c r="K385" s="16">
        <v>2</v>
      </c>
      <c r="L385" s="93" t="s">
        <v>60</v>
      </c>
      <c r="M385" s="94" t="s">
        <v>349</v>
      </c>
      <c r="N385" s="94" t="s">
        <v>367</v>
      </c>
      <c r="O385" s="94" t="s">
        <v>91</v>
      </c>
      <c r="P385" s="6">
        <v>610</v>
      </c>
      <c r="Q385" s="200">
        <v>101501.3</v>
      </c>
      <c r="R385" s="200">
        <v>101501.3</v>
      </c>
      <c r="S385" s="200">
        <v>101501.3</v>
      </c>
    </row>
    <row r="386" spans="1:19" ht="33" customHeight="1">
      <c r="A386" s="97"/>
      <c r="B386" s="96"/>
      <c r="C386" s="101"/>
      <c r="D386" s="99"/>
      <c r="E386" s="102"/>
      <c r="F386" s="102"/>
      <c r="G386" s="87"/>
      <c r="H386" s="20" t="s">
        <v>814</v>
      </c>
      <c r="I386" s="8">
        <v>663</v>
      </c>
      <c r="J386" s="19">
        <v>7</v>
      </c>
      <c r="K386" s="16">
        <v>2</v>
      </c>
      <c r="L386" s="93" t="s">
        <v>60</v>
      </c>
      <c r="M386" s="94" t="s">
        <v>349</v>
      </c>
      <c r="N386" s="94" t="s">
        <v>367</v>
      </c>
      <c r="O386" s="94" t="s">
        <v>565</v>
      </c>
      <c r="P386" s="6"/>
      <c r="Q386" s="200">
        <f>Q387</f>
        <v>8083.4</v>
      </c>
      <c r="R386" s="200">
        <f>R387</f>
        <v>8444.7</v>
      </c>
      <c r="S386" s="200">
        <f>S387</f>
        <v>8236.6</v>
      </c>
    </row>
    <row r="387" spans="1:19" ht="27" customHeight="1">
      <c r="A387" s="97"/>
      <c r="B387" s="96"/>
      <c r="C387" s="101"/>
      <c r="D387" s="99"/>
      <c r="E387" s="102"/>
      <c r="F387" s="102"/>
      <c r="G387" s="87"/>
      <c r="H387" s="20" t="s">
        <v>461</v>
      </c>
      <c r="I387" s="8">
        <v>663</v>
      </c>
      <c r="J387" s="19">
        <v>7</v>
      </c>
      <c r="K387" s="16">
        <v>2</v>
      </c>
      <c r="L387" s="93" t="s">
        <v>60</v>
      </c>
      <c r="M387" s="94" t="s">
        <v>349</v>
      </c>
      <c r="N387" s="94" t="s">
        <v>367</v>
      </c>
      <c r="O387" s="94" t="s">
        <v>565</v>
      </c>
      <c r="P387" s="6">
        <v>610</v>
      </c>
      <c r="Q387" s="200">
        <f>'Приложение 8'!Q501</f>
        <v>8083.4</v>
      </c>
      <c r="R387" s="200">
        <f>'Приложение 8'!R501</f>
        <v>8444.7</v>
      </c>
      <c r="S387" s="200">
        <f>'Приложение 8'!S501</f>
        <v>8236.6</v>
      </c>
    </row>
    <row r="388" spans="1:19" ht="39" customHeight="1">
      <c r="A388" s="97"/>
      <c r="B388" s="96"/>
      <c r="C388" s="101"/>
      <c r="D388" s="99"/>
      <c r="E388" s="102"/>
      <c r="F388" s="102"/>
      <c r="G388" s="87"/>
      <c r="H388" s="20" t="s">
        <v>496</v>
      </c>
      <c r="I388" s="8">
        <v>663</v>
      </c>
      <c r="J388" s="19">
        <v>7</v>
      </c>
      <c r="K388" s="16">
        <v>2</v>
      </c>
      <c r="L388" s="93" t="s">
        <v>60</v>
      </c>
      <c r="M388" s="94" t="s">
        <v>349</v>
      </c>
      <c r="N388" s="94" t="s">
        <v>367</v>
      </c>
      <c r="O388" s="94" t="s">
        <v>661</v>
      </c>
      <c r="P388" s="6"/>
      <c r="Q388" s="200">
        <f>Q389</f>
        <v>0</v>
      </c>
      <c r="R388" s="200">
        <f>R389</f>
        <v>1221</v>
      </c>
      <c r="S388" s="200">
        <f>S389</f>
        <v>0</v>
      </c>
    </row>
    <row r="389" spans="1:19" ht="27" customHeight="1">
      <c r="A389" s="97"/>
      <c r="B389" s="96"/>
      <c r="C389" s="101"/>
      <c r="D389" s="99"/>
      <c r="E389" s="102"/>
      <c r="F389" s="102"/>
      <c r="G389" s="87"/>
      <c r="H389" s="20" t="s">
        <v>461</v>
      </c>
      <c r="I389" s="8">
        <v>663</v>
      </c>
      <c r="J389" s="19">
        <v>7</v>
      </c>
      <c r="K389" s="16">
        <v>2</v>
      </c>
      <c r="L389" s="93" t="s">
        <v>60</v>
      </c>
      <c r="M389" s="94" t="s">
        <v>349</v>
      </c>
      <c r="N389" s="94" t="s">
        <v>367</v>
      </c>
      <c r="O389" s="94" t="s">
        <v>661</v>
      </c>
      <c r="P389" s="6">
        <v>610</v>
      </c>
      <c r="Q389" s="200">
        <v>0</v>
      </c>
      <c r="R389" s="200">
        <v>1221</v>
      </c>
      <c r="S389" s="200">
        <v>0</v>
      </c>
    </row>
    <row r="390" spans="1:19" ht="24" customHeight="1">
      <c r="A390" s="97"/>
      <c r="B390" s="96"/>
      <c r="C390" s="101"/>
      <c r="D390" s="99"/>
      <c r="E390" s="102"/>
      <c r="F390" s="102"/>
      <c r="G390" s="87"/>
      <c r="H390" s="3" t="s">
        <v>526</v>
      </c>
      <c r="I390" s="8">
        <v>663</v>
      </c>
      <c r="J390" s="19">
        <v>7</v>
      </c>
      <c r="K390" s="16">
        <v>2</v>
      </c>
      <c r="L390" s="93" t="s">
        <v>60</v>
      </c>
      <c r="M390" s="94" t="s">
        <v>349</v>
      </c>
      <c r="N390" s="94" t="s">
        <v>368</v>
      </c>
      <c r="O390" s="94" t="s">
        <v>394</v>
      </c>
      <c r="P390" s="6"/>
      <c r="Q390" s="200">
        <f aca="true" t="shared" si="44" ref="Q390:S391">Q391</f>
        <v>122</v>
      </c>
      <c r="R390" s="200">
        <f t="shared" si="44"/>
        <v>122</v>
      </c>
      <c r="S390" s="200">
        <f t="shared" si="44"/>
        <v>122</v>
      </c>
    </row>
    <row r="391" spans="1:19" ht="24" customHeight="1">
      <c r="A391" s="97"/>
      <c r="B391" s="96"/>
      <c r="C391" s="101"/>
      <c r="D391" s="99"/>
      <c r="E391" s="102"/>
      <c r="F391" s="102"/>
      <c r="G391" s="87"/>
      <c r="H391" s="3" t="s">
        <v>93</v>
      </c>
      <c r="I391" s="8">
        <v>663</v>
      </c>
      <c r="J391" s="7">
        <v>7</v>
      </c>
      <c r="K391" s="16">
        <v>2</v>
      </c>
      <c r="L391" s="93" t="s">
        <v>60</v>
      </c>
      <c r="M391" s="94" t="s">
        <v>349</v>
      </c>
      <c r="N391" s="94" t="s">
        <v>368</v>
      </c>
      <c r="O391" s="94" t="s">
        <v>83</v>
      </c>
      <c r="P391" s="6"/>
      <c r="Q391" s="200">
        <f t="shared" si="44"/>
        <v>122</v>
      </c>
      <c r="R391" s="200">
        <f t="shared" si="44"/>
        <v>122</v>
      </c>
      <c r="S391" s="200">
        <f t="shared" si="44"/>
        <v>122</v>
      </c>
    </row>
    <row r="392" spans="1:19" ht="24" customHeight="1">
      <c r="A392" s="97"/>
      <c r="B392" s="96"/>
      <c r="C392" s="101"/>
      <c r="D392" s="99"/>
      <c r="E392" s="102"/>
      <c r="F392" s="102"/>
      <c r="G392" s="87"/>
      <c r="H392" s="3" t="s">
        <v>461</v>
      </c>
      <c r="I392" s="8">
        <v>663</v>
      </c>
      <c r="J392" s="7">
        <v>7</v>
      </c>
      <c r="K392" s="16">
        <v>2</v>
      </c>
      <c r="L392" s="93" t="s">
        <v>60</v>
      </c>
      <c r="M392" s="94" t="s">
        <v>349</v>
      </c>
      <c r="N392" s="94" t="s">
        <v>368</v>
      </c>
      <c r="O392" s="94" t="s">
        <v>83</v>
      </c>
      <c r="P392" s="6">
        <v>610</v>
      </c>
      <c r="Q392" s="200">
        <v>122</v>
      </c>
      <c r="R392" s="200">
        <v>122</v>
      </c>
      <c r="S392" s="200">
        <v>122</v>
      </c>
    </row>
    <row r="393" spans="1:19" ht="29.25" customHeight="1">
      <c r="A393" s="97"/>
      <c r="B393" s="96"/>
      <c r="C393" s="101"/>
      <c r="D393" s="99"/>
      <c r="E393" s="102"/>
      <c r="F393" s="102"/>
      <c r="G393" s="87"/>
      <c r="H393" s="3" t="s">
        <v>527</v>
      </c>
      <c r="I393" s="8">
        <v>663</v>
      </c>
      <c r="J393" s="7">
        <v>7</v>
      </c>
      <c r="K393" s="16">
        <v>2</v>
      </c>
      <c r="L393" s="93" t="s">
        <v>60</v>
      </c>
      <c r="M393" s="94" t="s">
        <v>349</v>
      </c>
      <c r="N393" s="94" t="s">
        <v>352</v>
      </c>
      <c r="O393" s="94" t="s">
        <v>394</v>
      </c>
      <c r="P393" s="6"/>
      <c r="Q393" s="200">
        <f>Q394+Q398+Q400+Q396</f>
        <v>319.9</v>
      </c>
      <c r="R393" s="200">
        <f>R394+R398+R400+R396</f>
        <v>0</v>
      </c>
      <c r="S393" s="200">
        <f>S394+S398+S400+S396</f>
        <v>47</v>
      </c>
    </row>
    <row r="394" spans="1:19" ht="22.5" customHeight="1">
      <c r="A394" s="97"/>
      <c r="B394" s="96"/>
      <c r="C394" s="101"/>
      <c r="D394" s="99"/>
      <c r="E394" s="102"/>
      <c r="F394" s="102"/>
      <c r="G394" s="87"/>
      <c r="H394" s="3" t="s">
        <v>93</v>
      </c>
      <c r="I394" s="8">
        <v>663</v>
      </c>
      <c r="J394" s="7">
        <v>7</v>
      </c>
      <c r="K394" s="16">
        <v>2</v>
      </c>
      <c r="L394" s="93" t="s">
        <v>60</v>
      </c>
      <c r="M394" s="94" t="s">
        <v>349</v>
      </c>
      <c r="N394" s="94" t="s">
        <v>352</v>
      </c>
      <c r="O394" s="94" t="s">
        <v>83</v>
      </c>
      <c r="P394" s="6"/>
      <c r="Q394" s="200">
        <f>Q395</f>
        <v>319.9</v>
      </c>
      <c r="R394" s="200">
        <f>R395</f>
        <v>0</v>
      </c>
      <c r="S394" s="200">
        <f>S395</f>
        <v>47</v>
      </c>
    </row>
    <row r="395" spans="1:19" ht="27.75" customHeight="1">
      <c r="A395" s="97"/>
      <c r="B395" s="96"/>
      <c r="C395" s="101"/>
      <c r="D395" s="99"/>
      <c r="E395" s="102"/>
      <c r="F395" s="102"/>
      <c r="G395" s="87"/>
      <c r="H395" s="3" t="s">
        <v>461</v>
      </c>
      <c r="I395" s="8">
        <v>663</v>
      </c>
      <c r="J395" s="7">
        <v>7</v>
      </c>
      <c r="K395" s="16">
        <v>2</v>
      </c>
      <c r="L395" s="93" t="s">
        <v>60</v>
      </c>
      <c r="M395" s="94" t="s">
        <v>349</v>
      </c>
      <c r="N395" s="94" t="s">
        <v>352</v>
      </c>
      <c r="O395" s="94" t="s">
        <v>83</v>
      </c>
      <c r="P395" s="10">
        <v>610</v>
      </c>
      <c r="Q395" s="198">
        <f>'Приложение 8'!Q509</f>
        <v>319.9</v>
      </c>
      <c r="R395" s="198">
        <f>'Приложение 8'!R509</f>
        <v>0</v>
      </c>
      <c r="S395" s="198">
        <f>'Приложение 8'!S509</f>
        <v>47</v>
      </c>
    </row>
    <row r="396" spans="1:19" ht="43.5" customHeight="1" hidden="1">
      <c r="A396" s="97"/>
      <c r="B396" s="96"/>
      <c r="C396" s="101"/>
      <c r="D396" s="99"/>
      <c r="E396" s="102"/>
      <c r="F396" s="102"/>
      <c r="G396" s="87"/>
      <c r="H396" s="3" t="s">
        <v>563</v>
      </c>
      <c r="I396" s="8">
        <v>663</v>
      </c>
      <c r="J396" s="7">
        <v>7</v>
      </c>
      <c r="K396" s="16">
        <v>2</v>
      </c>
      <c r="L396" s="93" t="s">
        <v>60</v>
      </c>
      <c r="M396" s="94" t="s">
        <v>349</v>
      </c>
      <c r="N396" s="94" t="s">
        <v>352</v>
      </c>
      <c r="O396" s="94" t="s">
        <v>562</v>
      </c>
      <c r="P396" s="10"/>
      <c r="Q396" s="198">
        <f>Q397</f>
        <v>0</v>
      </c>
      <c r="R396" s="198">
        <f>R397</f>
        <v>0</v>
      </c>
      <c r="S396" s="198">
        <f>S397</f>
        <v>0</v>
      </c>
    </row>
    <row r="397" spans="1:19" ht="27.75" customHeight="1" hidden="1">
      <c r="A397" s="97"/>
      <c r="B397" s="96"/>
      <c r="C397" s="101"/>
      <c r="D397" s="99"/>
      <c r="E397" s="102"/>
      <c r="F397" s="102"/>
      <c r="G397" s="87"/>
      <c r="H397" s="3" t="s">
        <v>461</v>
      </c>
      <c r="I397" s="8">
        <v>663</v>
      </c>
      <c r="J397" s="7">
        <v>7</v>
      </c>
      <c r="K397" s="16">
        <v>2</v>
      </c>
      <c r="L397" s="93" t="s">
        <v>60</v>
      </c>
      <c r="M397" s="94" t="s">
        <v>349</v>
      </c>
      <c r="N397" s="94" t="s">
        <v>352</v>
      </c>
      <c r="O397" s="94" t="s">
        <v>562</v>
      </c>
      <c r="P397" s="10">
        <v>610</v>
      </c>
      <c r="Q397" s="198">
        <v>0</v>
      </c>
      <c r="R397" s="198">
        <v>0</v>
      </c>
      <c r="S397" s="198">
        <v>0</v>
      </c>
    </row>
    <row r="398" spans="1:19" ht="36" customHeight="1" hidden="1">
      <c r="A398" s="97"/>
      <c r="B398" s="96"/>
      <c r="C398" s="101"/>
      <c r="D398" s="99"/>
      <c r="E398" s="111"/>
      <c r="F398" s="111"/>
      <c r="G398" s="87"/>
      <c r="H398" s="5" t="s">
        <v>49</v>
      </c>
      <c r="I398" s="8">
        <v>663</v>
      </c>
      <c r="J398" s="7">
        <v>7</v>
      </c>
      <c r="K398" s="16">
        <v>2</v>
      </c>
      <c r="L398" s="93" t="s">
        <v>60</v>
      </c>
      <c r="M398" s="94" t="s">
        <v>349</v>
      </c>
      <c r="N398" s="94" t="s">
        <v>352</v>
      </c>
      <c r="O398" s="94" t="s">
        <v>50</v>
      </c>
      <c r="P398" s="10"/>
      <c r="Q398" s="198">
        <f>Q399</f>
        <v>0</v>
      </c>
      <c r="R398" s="198">
        <f>R399</f>
        <v>0</v>
      </c>
      <c r="S398" s="198">
        <f>S399</f>
        <v>0</v>
      </c>
    </row>
    <row r="399" spans="1:19" ht="24.75" customHeight="1" hidden="1">
      <c r="A399" s="97"/>
      <c r="B399" s="96"/>
      <c r="C399" s="101"/>
      <c r="D399" s="99"/>
      <c r="E399" s="111"/>
      <c r="F399" s="111"/>
      <c r="G399" s="87"/>
      <c r="H399" s="5" t="s">
        <v>461</v>
      </c>
      <c r="I399" s="8">
        <v>663</v>
      </c>
      <c r="J399" s="7">
        <v>7</v>
      </c>
      <c r="K399" s="16">
        <v>2</v>
      </c>
      <c r="L399" s="93" t="s">
        <v>60</v>
      </c>
      <c r="M399" s="94" t="s">
        <v>349</v>
      </c>
      <c r="N399" s="94" t="s">
        <v>352</v>
      </c>
      <c r="O399" s="94" t="s">
        <v>50</v>
      </c>
      <c r="P399" s="10">
        <v>610</v>
      </c>
      <c r="Q399" s="198">
        <v>0</v>
      </c>
      <c r="R399" s="198">
        <v>0</v>
      </c>
      <c r="S399" s="198">
        <v>0</v>
      </c>
    </row>
    <row r="400" spans="1:19" ht="24.75" customHeight="1" hidden="1">
      <c r="A400" s="97"/>
      <c r="B400" s="96"/>
      <c r="C400" s="95"/>
      <c r="D400" s="99"/>
      <c r="E400" s="111"/>
      <c r="F400" s="111"/>
      <c r="G400" s="87"/>
      <c r="H400" s="283" t="s">
        <v>809</v>
      </c>
      <c r="I400" s="6">
        <v>663</v>
      </c>
      <c r="J400" s="7">
        <v>7</v>
      </c>
      <c r="K400" s="16">
        <v>2</v>
      </c>
      <c r="L400" s="93" t="s">
        <v>60</v>
      </c>
      <c r="M400" s="94" t="s">
        <v>349</v>
      </c>
      <c r="N400" s="94" t="s">
        <v>352</v>
      </c>
      <c r="O400" s="94" t="s">
        <v>808</v>
      </c>
      <c r="P400" s="10"/>
      <c r="Q400" s="198">
        <f>Q401</f>
        <v>0</v>
      </c>
      <c r="R400" s="198">
        <f>R401</f>
        <v>0</v>
      </c>
      <c r="S400" s="198">
        <f>S401</f>
        <v>0</v>
      </c>
    </row>
    <row r="401" spans="1:19" ht="24.75" customHeight="1" hidden="1">
      <c r="A401" s="97"/>
      <c r="B401" s="96"/>
      <c r="C401" s="95"/>
      <c r="D401" s="99"/>
      <c r="E401" s="111"/>
      <c r="F401" s="111"/>
      <c r="G401" s="87"/>
      <c r="H401" s="5" t="s">
        <v>461</v>
      </c>
      <c r="I401" s="6">
        <v>663</v>
      </c>
      <c r="J401" s="7">
        <v>7</v>
      </c>
      <c r="K401" s="16">
        <v>2</v>
      </c>
      <c r="L401" s="93" t="s">
        <v>60</v>
      </c>
      <c r="M401" s="94" t="s">
        <v>349</v>
      </c>
      <c r="N401" s="94" t="s">
        <v>352</v>
      </c>
      <c r="O401" s="94" t="s">
        <v>808</v>
      </c>
      <c r="P401" s="10">
        <v>610</v>
      </c>
      <c r="Q401" s="198">
        <v>0</v>
      </c>
      <c r="R401" s="198">
        <v>0</v>
      </c>
      <c r="S401" s="198">
        <v>0</v>
      </c>
    </row>
    <row r="402" spans="1:19" ht="24.75" customHeight="1">
      <c r="A402" s="97"/>
      <c r="B402" s="96"/>
      <c r="C402" s="95"/>
      <c r="D402" s="99"/>
      <c r="E402" s="111"/>
      <c r="F402" s="111"/>
      <c r="G402" s="87"/>
      <c r="H402" s="232" t="s">
        <v>722</v>
      </c>
      <c r="I402" s="6">
        <v>663</v>
      </c>
      <c r="J402" s="7">
        <v>7</v>
      </c>
      <c r="K402" s="16">
        <v>2</v>
      </c>
      <c r="L402" s="93" t="s">
        <v>60</v>
      </c>
      <c r="M402" s="94" t="s">
        <v>349</v>
      </c>
      <c r="N402" s="94" t="s">
        <v>448</v>
      </c>
      <c r="O402" s="94" t="s">
        <v>394</v>
      </c>
      <c r="P402" s="10"/>
      <c r="Q402" s="198">
        <f aca="true" t="shared" si="45" ref="Q402:S403">Q403</f>
        <v>0</v>
      </c>
      <c r="R402" s="198">
        <f t="shared" si="45"/>
        <v>0</v>
      </c>
      <c r="S402" s="198">
        <f t="shared" si="45"/>
        <v>4705.9</v>
      </c>
    </row>
    <row r="403" spans="1:19" ht="49.5" customHeight="1">
      <c r="A403" s="97"/>
      <c r="B403" s="96"/>
      <c r="C403" s="95"/>
      <c r="D403" s="99"/>
      <c r="E403" s="111"/>
      <c r="F403" s="111"/>
      <c r="G403" s="87"/>
      <c r="H403" s="232" t="s">
        <v>449</v>
      </c>
      <c r="I403" s="6">
        <v>663</v>
      </c>
      <c r="J403" s="7">
        <v>7</v>
      </c>
      <c r="K403" s="16">
        <v>2</v>
      </c>
      <c r="L403" s="93" t="s">
        <v>60</v>
      </c>
      <c r="M403" s="94" t="s">
        <v>349</v>
      </c>
      <c r="N403" s="94" t="s">
        <v>448</v>
      </c>
      <c r="O403" s="94" t="s">
        <v>616</v>
      </c>
      <c r="P403" s="10"/>
      <c r="Q403" s="198">
        <f t="shared" si="45"/>
        <v>0</v>
      </c>
      <c r="R403" s="198">
        <f t="shared" si="45"/>
        <v>0</v>
      </c>
      <c r="S403" s="198">
        <f t="shared" si="45"/>
        <v>4705.9</v>
      </c>
    </row>
    <row r="404" spans="1:19" ht="24.75" customHeight="1">
      <c r="A404" s="97"/>
      <c r="B404" s="96"/>
      <c r="C404" s="95"/>
      <c r="D404" s="99"/>
      <c r="E404" s="111"/>
      <c r="F404" s="111"/>
      <c r="G404" s="87"/>
      <c r="H404" s="11" t="s">
        <v>461</v>
      </c>
      <c r="I404" s="6">
        <v>663</v>
      </c>
      <c r="J404" s="7">
        <v>7</v>
      </c>
      <c r="K404" s="16">
        <v>2</v>
      </c>
      <c r="L404" s="93" t="s">
        <v>60</v>
      </c>
      <c r="M404" s="94" t="s">
        <v>349</v>
      </c>
      <c r="N404" s="94" t="s">
        <v>448</v>
      </c>
      <c r="O404" s="94" t="s">
        <v>616</v>
      </c>
      <c r="P404" s="10">
        <v>610</v>
      </c>
      <c r="Q404" s="198">
        <f>'Приложение 8'!Q518</f>
        <v>0</v>
      </c>
      <c r="R404" s="200">
        <f>'Приложение 8'!R518</f>
        <v>0</v>
      </c>
      <c r="S404" s="200">
        <f>'Приложение 8'!S518</f>
        <v>4705.9</v>
      </c>
    </row>
    <row r="405" spans="1:19" ht="24.75" customHeight="1">
      <c r="A405" s="97"/>
      <c r="B405" s="96"/>
      <c r="C405" s="95"/>
      <c r="D405" s="99"/>
      <c r="E405" s="102"/>
      <c r="F405" s="102"/>
      <c r="G405" s="87"/>
      <c r="H405" s="314" t="s">
        <v>495</v>
      </c>
      <c r="I405" s="6">
        <v>663</v>
      </c>
      <c r="J405" s="7">
        <v>7</v>
      </c>
      <c r="K405" s="16">
        <v>2</v>
      </c>
      <c r="L405" s="93" t="s">
        <v>60</v>
      </c>
      <c r="M405" s="94" t="s">
        <v>349</v>
      </c>
      <c r="N405" s="94" t="s">
        <v>662</v>
      </c>
      <c r="O405" s="94" t="s">
        <v>394</v>
      </c>
      <c r="P405" s="10"/>
      <c r="Q405" s="198">
        <f aca="true" t="shared" si="46" ref="Q405:S406">Q406</f>
        <v>0</v>
      </c>
      <c r="R405" s="198">
        <f t="shared" si="46"/>
        <v>3310.2</v>
      </c>
      <c r="S405" s="198">
        <f t="shared" si="46"/>
        <v>3266.8</v>
      </c>
    </row>
    <row r="406" spans="1:19" ht="39" customHeight="1">
      <c r="A406" s="97"/>
      <c r="B406" s="96"/>
      <c r="C406" s="95"/>
      <c r="D406" s="99"/>
      <c r="E406" s="102"/>
      <c r="F406" s="102"/>
      <c r="G406" s="87"/>
      <c r="H406" s="11" t="s">
        <v>494</v>
      </c>
      <c r="I406" s="6">
        <v>663</v>
      </c>
      <c r="J406" s="7">
        <v>7</v>
      </c>
      <c r="K406" s="16">
        <v>2</v>
      </c>
      <c r="L406" s="93" t="s">
        <v>60</v>
      </c>
      <c r="M406" s="94" t="s">
        <v>349</v>
      </c>
      <c r="N406" s="94" t="s">
        <v>662</v>
      </c>
      <c r="O406" s="94" t="s">
        <v>663</v>
      </c>
      <c r="P406" s="10"/>
      <c r="Q406" s="198">
        <f t="shared" si="46"/>
        <v>0</v>
      </c>
      <c r="R406" s="198">
        <f t="shared" si="46"/>
        <v>3310.2</v>
      </c>
      <c r="S406" s="198">
        <f t="shared" si="46"/>
        <v>3266.8</v>
      </c>
    </row>
    <row r="407" spans="1:19" ht="24.75" customHeight="1">
      <c r="A407" s="97"/>
      <c r="B407" s="96"/>
      <c r="C407" s="95"/>
      <c r="D407" s="99"/>
      <c r="E407" s="102"/>
      <c r="F407" s="102"/>
      <c r="G407" s="87"/>
      <c r="H407" s="11" t="s">
        <v>461</v>
      </c>
      <c r="I407" s="6">
        <v>663</v>
      </c>
      <c r="J407" s="7">
        <v>7</v>
      </c>
      <c r="K407" s="16">
        <v>2</v>
      </c>
      <c r="L407" s="93" t="s">
        <v>60</v>
      </c>
      <c r="M407" s="94" t="s">
        <v>349</v>
      </c>
      <c r="N407" s="94" t="s">
        <v>662</v>
      </c>
      <c r="O407" s="94" t="s">
        <v>663</v>
      </c>
      <c r="P407" s="10">
        <v>610</v>
      </c>
      <c r="Q407" s="198">
        <f>'Приложение 8'!Q521</f>
        <v>0</v>
      </c>
      <c r="R407" s="200">
        <f>'Приложение 8'!R521</f>
        <v>3310.2</v>
      </c>
      <c r="S407" s="200">
        <f>'Приложение 8'!S521</f>
        <v>3266.8</v>
      </c>
    </row>
    <row r="408" spans="1:19" s="174" customFormat="1" ht="20.25" customHeight="1">
      <c r="A408" s="138"/>
      <c r="B408" s="139"/>
      <c r="C408" s="356">
        <v>703</v>
      </c>
      <c r="D408" s="357"/>
      <c r="E408" s="357"/>
      <c r="F408" s="357"/>
      <c r="G408" s="132">
        <v>612</v>
      </c>
      <c r="H408" s="145" t="s">
        <v>105</v>
      </c>
      <c r="I408" s="142">
        <v>27</v>
      </c>
      <c r="J408" s="144">
        <v>7</v>
      </c>
      <c r="K408" s="135">
        <v>3</v>
      </c>
      <c r="L408" s="136"/>
      <c r="M408" s="137"/>
      <c r="N408" s="137"/>
      <c r="O408" s="137"/>
      <c r="P408" s="142"/>
      <c r="Q408" s="201">
        <f>Q409+Q415</f>
        <v>11530.8</v>
      </c>
      <c r="R408" s="201">
        <f>R409+R415</f>
        <v>11530.8</v>
      </c>
      <c r="S408" s="201">
        <f>S409+S415</f>
        <v>11530.8</v>
      </c>
    </row>
    <row r="409" spans="1:19" ht="30.75" customHeight="1">
      <c r="A409" s="95"/>
      <c r="B409" s="96"/>
      <c r="C409" s="101"/>
      <c r="D409" s="99"/>
      <c r="E409" s="111"/>
      <c r="F409" s="111"/>
      <c r="G409" s="87"/>
      <c r="H409" s="226" t="s">
        <v>664</v>
      </c>
      <c r="I409" s="6">
        <v>663</v>
      </c>
      <c r="J409" s="7">
        <v>7</v>
      </c>
      <c r="K409" s="16">
        <v>3</v>
      </c>
      <c r="L409" s="16">
        <v>30</v>
      </c>
      <c r="M409" s="94" t="s">
        <v>349</v>
      </c>
      <c r="N409" s="94" t="s">
        <v>359</v>
      </c>
      <c r="O409" s="94" t="s">
        <v>394</v>
      </c>
      <c r="P409" s="10"/>
      <c r="Q409" s="198">
        <f>Q410</f>
        <v>4232.8</v>
      </c>
      <c r="R409" s="198">
        <f>R410</f>
        <v>4232.8</v>
      </c>
      <c r="S409" s="198">
        <f>S410</f>
        <v>4232.8</v>
      </c>
    </row>
    <row r="410" spans="1:19" ht="25.5" customHeight="1">
      <c r="A410" s="97"/>
      <c r="B410" s="96"/>
      <c r="C410" s="101"/>
      <c r="D410" s="99"/>
      <c r="E410" s="111"/>
      <c r="F410" s="111"/>
      <c r="G410" s="87"/>
      <c r="H410" s="5" t="s">
        <v>526</v>
      </c>
      <c r="I410" s="8">
        <v>663</v>
      </c>
      <c r="J410" s="7">
        <v>7</v>
      </c>
      <c r="K410" s="16">
        <v>3</v>
      </c>
      <c r="L410" s="16">
        <v>30</v>
      </c>
      <c r="M410" s="94" t="s">
        <v>349</v>
      </c>
      <c r="N410" s="94" t="s">
        <v>368</v>
      </c>
      <c r="O410" s="94" t="s">
        <v>394</v>
      </c>
      <c r="P410" s="10"/>
      <c r="Q410" s="198">
        <f>Q411+Q413</f>
        <v>4232.8</v>
      </c>
      <c r="R410" s="198">
        <f>R411+R413</f>
        <v>4232.8</v>
      </c>
      <c r="S410" s="198">
        <f>S411+S413</f>
        <v>4232.8</v>
      </c>
    </row>
    <row r="411" spans="1:19" ht="25.5" customHeight="1">
      <c r="A411" s="97"/>
      <c r="B411" s="96"/>
      <c r="C411" s="101"/>
      <c r="D411" s="99"/>
      <c r="E411" s="111"/>
      <c r="F411" s="111"/>
      <c r="G411" s="87"/>
      <c r="H411" s="5" t="s">
        <v>94</v>
      </c>
      <c r="I411" s="8">
        <v>663</v>
      </c>
      <c r="J411" s="7">
        <v>7</v>
      </c>
      <c r="K411" s="16">
        <v>3</v>
      </c>
      <c r="L411" s="16">
        <v>30</v>
      </c>
      <c r="M411" s="94" t="s">
        <v>349</v>
      </c>
      <c r="N411" s="94" t="s">
        <v>368</v>
      </c>
      <c r="O411" s="94" t="s">
        <v>30</v>
      </c>
      <c r="P411" s="10"/>
      <c r="Q411" s="198">
        <f>Q412</f>
        <v>3139.8</v>
      </c>
      <c r="R411" s="198">
        <f>R412</f>
        <v>3139.8</v>
      </c>
      <c r="S411" s="198">
        <f>S412</f>
        <v>3139.8</v>
      </c>
    </row>
    <row r="412" spans="1:19" ht="25.5" customHeight="1">
      <c r="A412" s="97"/>
      <c r="B412" s="96"/>
      <c r="C412" s="101"/>
      <c r="D412" s="99"/>
      <c r="E412" s="111"/>
      <c r="F412" s="111"/>
      <c r="G412" s="87"/>
      <c r="H412" s="5" t="s">
        <v>461</v>
      </c>
      <c r="I412" s="8">
        <v>663</v>
      </c>
      <c r="J412" s="21">
        <v>7</v>
      </c>
      <c r="K412" s="16">
        <v>3</v>
      </c>
      <c r="L412" s="16">
        <v>30</v>
      </c>
      <c r="M412" s="94" t="s">
        <v>349</v>
      </c>
      <c r="N412" s="94" t="s">
        <v>368</v>
      </c>
      <c r="O412" s="94" t="s">
        <v>30</v>
      </c>
      <c r="P412" s="10">
        <v>610</v>
      </c>
      <c r="Q412" s="198">
        <f>4232.8-1093</f>
        <v>3139.8</v>
      </c>
      <c r="R412" s="198">
        <f>4232.8-1093</f>
        <v>3139.8</v>
      </c>
      <c r="S412" s="198">
        <f>4232.8-1093</f>
        <v>3139.8</v>
      </c>
    </row>
    <row r="413" spans="1:19" ht="39.75" customHeight="1">
      <c r="A413" s="97"/>
      <c r="B413" s="96"/>
      <c r="C413" s="101"/>
      <c r="D413" s="99"/>
      <c r="E413" s="111"/>
      <c r="F413" s="111"/>
      <c r="G413" s="87"/>
      <c r="H413" s="5" t="s">
        <v>610</v>
      </c>
      <c r="I413" s="8">
        <v>663</v>
      </c>
      <c r="J413" s="21">
        <v>7</v>
      </c>
      <c r="K413" s="16">
        <v>3</v>
      </c>
      <c r="L413" s="16">
        <v>30</v>
      </c>
      <c r="M413" s="94" t="s">
        <v>349</v>
      </c>
      <c r="N413" s="94" t="s">
        <v>368</v>
      </c>
      <c r="O413" s="94" t="s">
        <v>609</v>
      </c>
      <c r="P413" s="10"/>
      <c r="Q413" s="198">
        <f>Q414</f>
        <v>1093</v>
      </c>
      <c r="R413" s="198">
        <f>R414</f>
        <v>1093</v>
      </c>
      <c r="S413" s="198">
        <f>S414</f>
        <v>1093</v>
      </c>
    </row>
    <row r="414" spans="1:19" ht="21" customHeight="1">
      <c r="A414" s="97"/>
      <c r="B414" s="96"/>
      <c r="C414" s="101"/>
      <c r="D414" s="99"/>
      <c r="E414" s="111"/>
      <c r="F414" s="111"/>
      <c r="G414" s="87"/>
      <c r="H414" s="5" t="s">
        <v>461</v>
      </c>
      <c r="I414" s="8">
        <v>663</v>
      </c>
      <c r="J414" s="21">
        <v>7</v>
      </c>
      <c r="K414" s="16">
        <v>3</v>
      </c>
      <c r="L414" s="16">
        <v>30</v>
      </c>
      <c r="M414" s="94" t="s">
        <v>349</v>
      </c>
      <c r="N414" s="94" t="s">
        <v>368</v>
      </c>
      <c r="O414" s="94" t="s">
        <v>609</v>
      </c>
      <c r="P414" s="10">
        <v>610</v>
      </c>
      <c r="Q414" s="198">
        <v>1093</v>
      </c>
      <c r="R414" s="198">
        <v>1093</v>
      </c>
      <c r="S414" s="198">
        <v>1093</v>
      </c>
    </row>
    <row r="415" spans="1:19" s="174" customFormat="1" ht="29.25" customHeight="1">
      <c r="A415" s="138"/>
      <c r="B415" s="139"/>
      <c r="C415" s="149"/>
      <c r="D415" s="210"/>
      <c r="E415" s="161"/>
      <c r="F415" s="161"/>
      <c r="G415" s="132"/>
      <c r="H415" s="5" t="s">
        <v>426</v>
      </c>
      <c r="I415" s="6">
        <v>27</v>
      </c>
      <c r="J415" s="7">
        <v>7</v>
      </c>
      <c r="K415" s="16">
        <v>3</v>
      </c>
      <c r="L415" s="93" t="s">
        <v>427</v>
      </c>
      <c r="M415" s="94" t="s">
        <v>349</v>
      </c>
      <c r="N415" s="94" t="s">
        <v>359</v>
      </c>
      <c r="O415" s="94" t="s">
        <v>394</v>
      </c>
      <c r="P415" s="6"/>
      <c r="Q415" s="200">
        <f>Q416</f>
        <v>7298</v>
      </c>
      <c r="R415" s="200">
        <f>R416</f>
        <v>7298</v>
      </c>
      <c r="S415" s="200">
        <f>S416</f>
        <v>7298</v>
      </c>
    </row>
    <row r="416" spans="1:19" s="174" customFormat="1" ht="35.25" customHeight="1">
      <c r="A416" s="138"/>
      <c r="B416" s="139"/>
      <c r="C416" s="149"/>
      <c r="D416" s="210"/>
      <c r="E416" s="161"/>
      <c r="F416" s="161"/>
      <c r="G416" s="132"/>
      <c r="H416" s="5" t="s">
        <v>428</v>
      </c>
      <c r="I416" s="6">
        <v>27</v>
      </c>
      <c r="J416" s="7">
        <v>7</v>
      </c>
      <c r="K416" s="16">
        <v>3</v>
      </c>
      <c r="L416" s="93" t="s">
        <v>427</v>
      </c>
      <c r="M416" s="94" t="s">
        <v>349</v>
      </c>
      <c r="N416" s="94" t="s">
        <v>363</v>
      </c>
      <c r="O416" s="94" t="s">
        <v>394</v>
      </c>
      <c r="P416" s="6"/>
      <c r="Q416" s="200">
        <f>Q417+Q419</f>
        <v>7298</v>
      </c>
      <c r="R416" s="200">
        <f>R417+R419</f>
        <v>7298</v>
      </c>
      <c r="S416" s="200">
        <f>S417+S419</f>
        <v>7298</v>
      </c>
    </row>
    <row r="417" spans="1:19" s="174" customFormat="1" ht="20.25" customHeight="1">
      <c r="A417" s="138"/>
      <c r="B417" s="139"/>
      <c r="C417" s="149"/>
      <c r="D417" s="210"/>
      <c r="E417" s="161"/>
      <c r="F417" s="161"/>
      <c r="G417" s="132"/>
      <c r="H417" s="230" t="s">
        <v>94</v>
      </c>
      <c r="I417" s="10">
        <v>27</v>
      </c>
      <c r="J417" s="16">
        <v>7</v>
      </c>
      <c r="K417" s="16">
        <v>3</v>
      </c>
      <c r="L417" s="93" t="s">
        <v>427</v>
      </c>
      <c r="M417" s="94" t="s">
        <v>349</v>
      </c>
      <c r="N417" s="94" t="s">
        <v>363</v>
      </c>
      <c r="O417" s="94" t="s">
        <v>30</v>
      </c>
      <c r="P417" s="6"/>
      <c r="Q417" s="200">
        <f>Q418</f>
        <v>5859.9</v>
      </c>
      <c r="R417" s="200">
        <f>R418</f>
        <v>5859.9</v>
      </c>
      <c r="S417" s="200">
        <f>S418</f>
        <v>5859.9</v>
      </c>
    </row>
    <row r="418" spans="1:19" s="174" customFormat="1" ht="20.25" customHeight="1">
      <c r="A418" s="138"/>
      <c r="B418" s="139"/>
      <c r="C418" s="149"/>
      <c r="D418" s="210"/>
      <c r="E418" s="161"/>
      <c r="F418" s="161"/>
      <c r="G418" s="132"/>
      <c r="H418" s="230" t="s">
        <v>461</v>
      </c>
      <c r="I418" s="10">
        <v>27</v>
      </c>
      <c r="J418" s="16">
        <v>7</v>
      </c>
      <c r="K418" s="16">
        <v>3</v>
      </c>
      <c r="L418" s="93" t="s">
        <v>427</v>
      </c>
      <c r="M418" s="94" t="s">
        <v>349</v>
      </c>
      <c r="N418" s="94" t="s">
        <v>363</v>
      </c>
      <c r="O418" s="94" t="s">
        <v>30</v>
      </c>
      <c r="P418" s="6">
        <v>610</v>
      </c>
      <c r="Q418" s="200">
        <v>5859.9</v>
      </c>
      <c r="R418" s="200">
        <v>5859.9</v>
      </c>
      <c r="S418" s="200">
        <v>5859.9</v>
      </c>
    </row>
    <row r="419" spans="1:19" ht="31.5" customHeight="1">
      <c r="A419" s="95"/>
      <c r="B419" s="96"/>
      <c r="C419" s="101"/>
      <c r="D419" s="109"/>
      <c r="E419" s="112"/>
      <c r="F419" s="112"/>
      <c r="G419" s="87"/>
      <c r="H419" s="230" t="s">
        <v>610</v>
      </c>
      <c r="I419" s="10">
        <v>27</v>
      </c>
      <c r="J419" s="16">
        <v>7</v>
      </c>
      <c r="K419" s="16">
        <v>3</v>
      </c>
      <c r="L419" s="93" t="s">
        <v>427</v>
      </c>
      <c r="M419" s="94" t="s">
        <v>349</v>
      </c>
      <c r="N419" s="94" t="s">
        <v>363</v>
      </c>
      <c r="O419" s="94" t="s">
        <v>609</v>
      </c>
      <c r="P419" s="10"/>
      <c r="Q419" s="198">
        <f>Q420</f>
        <v>1438.1</v>
      </c>
      <c r="R419" s="198">
        <f>R420</f>
        <v>1438.1</v>
      </c>
      <c r="S419" s="198">
        <f>S420</f>
        <v>1438.1</v>
      </c>
    </row>
    <row r="420" spans="1:19" ht="20.25" customHeight="1">
      <c r="A420" s="95"/>
      <c r="B420" s="96"/>
      <c r="C420" s="101"/>
      <c r="D420" s="109"/>
      <c r="E420" s="112"/>
      <c r="F420" s="112"/>
      <c r="G420" s="87"/>
      <c r="H420" s="230" t="s">
        <v>461</v>
      </c>
      <c r="I420" s="10">
        <v>27</v>
      </c>
      <c r="J420" s="16">
        <v>7</v>
      </c>
      <c r="K420" s="16">
        <v>3</v>
      </c>
      <c r="L420" s="93" t="s">
        <v>427</v>
      </c>
      <c r="M420" s="94" t="s">
        <v>349</v>
      </c>
      <c r="N420" s="94" t="s">
        <v>363</v>
      </c>
      <c r="O420" s="94" t="s">
        <v>609</v>
      </c>
      <c r="P420" s="10">
        <v>610</v>
      </c>
      <c r="Q420" s="198">
        <v>1438.1</v>
      </c>
      <c r="R420" s="198">
        <v>1438.1</v>
      </c>
      <c r="S420" s="198">
        <v>1438.1</v>
      </c>
    </row>
    <row r="421" spans="1:19" s="174" customFormat="1" ht="18.75" customHeight="1">
      <c r="A421" s="138"/>
      <c r="B421" s="139"/>
      <c r="C421" s="356">
        <v>704</v>
      </c>
      <c r="D421" s="357"/>
      <c r="E421" s="357"/>
      <c r="F421" s="357"/>
      <c r="G421" s="132">
        <v>622</v>
      </c>
      <c r="H421" s="133" t="s">
        <v>97</v>
      </c>
      <c r="I421" s="142">
        <v>27</v>
      </c>
      <c r="J421" s="135">
        <v>7</v>
      </c>
      <c r="K421" s="135">
        <v>7</v>
      </c>
      <c r="L421" s="136"/>
      <c r="M421" s="137"/>
      <c r="N421" s="137"/>
      <c r="O421" s="137"/>
      <c r="P421" s="134"/>
      <c r="Q421" s="197">
        <f>Q422</f>
        <v>359.3</v>
      </c>
      <c r="R421" s="197">
        <f>R422</f>
        <v>319.3</v>
      </c>
      <c r="S421" s="197">
        <f>S422</f>
        <v>319.3</v>
      </c>
    </row>
    <row r="422" spans="1:19" ht="18.75" customHeight="1">
      <c r="A422" s="97"/>
      <c r="B422" s="96"/>
      <c r="C422" s="95"/>
      <c r="D422" s="92"/>
      <c r="E422" s="92"/>
      <c r="F422" s="92"/>
      <c r="G422" s="87"/>
      <c r="H422" s="5" t="s">
        <v>430</v>
      </c>
      <c r="I422" s="6">
        <v>27</v>
      </c>
      <c r="J422" s="16">
        <v>7</v>
      </c>
      <c r="K422" s="16">
        <v>7</v>
      </c>
      <c r="L422" s="93" t="s">
        <v>429</v>
      </c>
      <c r="M422" s="94" t="s">
        <v>349</v>
      </c>
      <c r="N422" s="94" t="s">
        <v>359</v>
      </c>
      <c r="O422" s="94" t="s">
        <v>394</v>
      </c>
      <c r="P422" s="10"/>
      <c r="Q422" s="198">
        <f>Q423+Q430+Q433</f>
        <v>359.3</v>
      </c>
      <c r="R422" s="198">
        <f>R423+R430+R433</f>
        <v>319.3</v>
      </c>
      <c r="S422" s="198">
        <f>S423+S430+S433</f>
        <v>319.3</v>
      </c>
    </row>
    <row r="423" spans="1:19" ht="38.25" customHeight="1">
      <c r="A423" s="97"/>
      <c r="B423" s="96"/>
      <c r="C423" s="95"/>
      <c r="D423" s="358">
        <v>4270000</v>
      </c>
      <c r="E423" s="358"/>
      <c r="F423" s="358"/>
      <c r="G423" s="87">
        <v>622</v>
      </c>
      <c r="H423" s="18" t="s">
        <v>432</v>
      </c>
      <c r="I423" s="6">
        <v>27</v>
      </c>
      <c r="J423" s="16">
        <v>7</v>
      </c>
      <c r="K423" s="16">
        <v>7</v>
      </c>
      <c r="L423" s="93" t="s">
        <v>429</v>
      </c>
      <c r="M423" s="94" t="s">
        <v>349</v>
      </c>
      <c r="N423" s="94" t="s">
        <v>350</v>
      </c>
      <c r="O423" s="94" t="s">
        <v>394</v>
      </c>
      <c r="P423" s="10"/>
      <c r="Q423" s="198">
        <f>Q424+Q428+Q426</f>
        <v>199.3</v>
      </c>
      <c r="R423" s="198">
        <f>R424+R428</f>
        <v>159.3</v>
      </c>
      <c r="S423" s="198">
        <f>S424+S428</f>
        <v>159.3</v>
      </c>
    </row>
    <row r="424" spans="1:19" ht="28.5" customHeight="1">
      <c r="A424" s="97"/>
      <c r="B424" s="96"/>
      <c r="C424" s="95"/>
      <c r="D424" s="99"/>
      <c r="E424" s="113"/>
      <c r="F424" s="113"/>
      <c r="G424" s="87"/>
      <c r="H424" s="18" t="s">
        <v>22</v>
      </c>
      <c r="I424" s="6">
        <v>27</v>
      </c>
      <c r="J424" s="16">
        <v>7</v>
      </c>
      <c r="K424" s="16">
        <v>7</v>
      </c>
      <c r="L424" s="93" t="s">
        <v>429</v>
      </c>
      <c r="M424" s="94" t="s">
        <v>349</v>
      </c>
      <c r="N424" s="94" t="s">
        <v>350</v>
      </c>
      <c r="O424" s="94" t="s">
        <v>23</v>
      </c>
      <c r="P424" s="6"/>
      <c r="Q424" s="200">
        <f>Q425</f>
        <v>159.3</v>
      </c>
      <c r="R424" s="200">
        <f>R425</f>
        <v>159.3</v>
      </c>
      <c r="S424" s="200">
        <f>S425</f>
        <v>159.3</v>
      </c>
    </row>
    <row r="425" spans="1:19" ht="21.75" customHeight="1">
      <c r="A425" s="97"/>
      <c r="B425" s="96"/>
      <c r="C425" s="95"/>
      <c r="D425" s="99"/>
      <c r="E425" s="113"/>
      <c r="F425" s="113"/>
      <c r="G425" s="87"/>
      <c r="H425" s="230" t="s">
        <v>461</v>
      </c>
      <c r="I425" s="6">
        <v>27</v>
      </c>
      <c r="J425" s="7">
        <v>7</v>
      </c>
      <c r="K425" s="16">
        <v>7</v>
      </c>
      <c r="L425" s="93" t="s">
        <v>429</v>
      </c>
      <c r="M425" s="94" t="s">
        <v>349</v>
      </c>
      <c r="N425" s="94" t="s">
        <v>350</v>
      </c>
      <c r="O425" s="94" t="s">
        <v>23</v>
      </c>
      <c r="P425" s="6">
        <v>610</v>
      </c>
      <c r="Q425" s="200">
        <f>'Приложение 8'!Q253</f>
        <v>159.3</v>
      </c>
      <c r="R425" s="200">
        <f>'Приложение 8'!R253</f>
        <v>159.3</v>
      </c>
      <c r="S425" s="200">
        <f>'Приложение 8'!S253</f>
        <v>159.3</v>
      </c>
    </row>
    <row r="426" spans="1:19" ht="21.75" customHeight="1" hidden="1">
      <c r="A426" s="97"/>
      <c r="B426" s="96"/>
      <c r="C426" s="95"/>
      <c r="D426" s="99"/>
      <c r="E426" s="113"/>
      <c r="F426" s="113"/>
      <c r="G426" s="87"/>
      <c r="H426" s="230" t="s">
        <v>792</v>
      </c>
      <c r="I426" s="6">
        <v>27</v>
      </c>
      <c r="J426" s="7">
        <v>7</v>
      </c>
      <c r="K426" s="16">
        <v>7</v>
      </c>
      <c r="L426" s="93" t="s">
        <v>429</v>
      </c>
      <c r="M426" s="94" t="s">
        <v>349</v>
      </c>
      <c r="N426" s="94" t="s">
        <v>350</v>
      </c>
      <c r="O426" s="94" t="s">
        <v>791</v>
      </c>
      <c r="P426" s="6"/>
      <c r="Q426" s="200">
        <f>Q427</f>
        <v>0</v>
      </c>
      <c r="R426" s="200">
        <f>R427</f>
        <v>0</v>
      </c>
      <c r="S426" s="200">
        <f>S427</f>
        <v>0</v>
      </c>
    </row>
    <row r="427" spans="1:19" ht="21.75" customHeight="1" hidden="1">
      <c r="A427" s="97"/>
      <c r="B427" s="96"/>
      <c r="C427" s="95"/>
      <c r="D427" s="99"/>
      <c r="E427" s="113"/>
      <c r="F427" s="113"/>
      <c r="G427" s="87"/>
      <c r="H427" s="114" t="s">
        <v>459</v>
      </c>
      <c r="I427" s="6">
        <v>27</v>
      </c>
      <c r="J427" s="7">
        <v>7</v>
      </c>
      <c r="K427" s="16">
        <v>7</v>
      </c>
      <c r="L427" s="93" t="s">
        <v>429</v>
      </c>
      <c r="M427" s="94" t="s">
        <v>349</v>
      </c>
      <c r="N427" s="94" t="s">
        <v>350</v>
      </c>
      <c r="O427" s="94" t="s">
        <v>791</v>
      </c>
      <c r="P427" s="6">
        <v>240</v>
      </c>
      <c r="Q427" s="200">
        <v>0</v>
      </c>
      <c r="R427" s="200">
        <v>0</v>
      </c>
      <c r="S427" s="200">
        <v>0</v>
      </c>
    </row>
    <row r="428" spans="1:19" ht="36.75" customHeight="1">
      <c r="A428" s="97"/>
      <c r="B428" s="96"/>
      <c r="C428" s="95"/>
      <c r="D428" s="99"/>
      <c r="E428" s="113"/>
      <c r="F428" s="113"/>
      <c r="G428" s="87"/>
      <c r="H428" s="5" t="s">
        <v>431</v>
      </c>
      <c r="I428" s="6">
        <v>27</v>
      </c>
      <c r="J428" s="7">
        <v>7</v>
      </c>
      <c r="K428" s="16">
        <v>7</v>
      </c>
      <c r="L428" s="93" t="s">
        <v>429</v>
      </c>
      <c r="M428" s="94" t="s">
        <v>349</v>
      </c>
      <c r="N428" s="94" t="s">
        <v>350</v>
      </c>
      <c r="O428" s="94" t="s">
        <v>3</v>
      </c>
      <c r="P428" s="6"/>
      <c r="Q428" s="200">
        <f>Q429</f>
        <v>40</v>
      </c>
      <c r="R428" s="200">
        <f>R429</f>
        <v>0</v>
      </c>
      <c r="S428" s="200">
        <f>S429</f>
        <v>0</v>
      </c>
    </row>
    <row r="429" spans="1:19" ht="27" customHeight="1">
      <c r="A429" s="97"/>
      <c r="B429" s="96"/>
      <c r="C429" s="101"/>
      <c r="D429" s="99"/>
      <c r="E429" s="111"/>
      <c r="F429" s="111"/>
      <c r="G429" s="103"/>
      <c r="H429" s="230" t="s">
        <v>461</v>
      </c>
      <c r="I429" s="6">
        <v>27</v>
      </c>
      <c r="J429" s="7">
        <v>7</v>
      </c>
      <c r="K429" s="16">
        <v>7</v>
      </c>
      <c r="L429" s="93" t="s">
        <v>429</v>
      </c>
      <c r="M429" s="94" t="s">
        <v>349</v>
      </c>
      <c r="N429" s="94" t="s">
        <v>350</v>
      </c>
      <c r="O429" s="94" t="s">
        <v>3</v>
      </c>
      <c r="P429" s="6">
        <v>610</v>
      </c>
      <c r="Q429" s="200">
        <v>40</v>
      </c>
      <c r="R429" s="200">
        <v>0</v>
      </c>
      <c r="S429" s="200">
        <v>0</v>
      </c>
    </row>
    <row r="430" spans="1:19" ht="33.75" customHeight="1">
      <c r="A430" s="97"/>
      <c r="B430" s="96"/>
      <c r="C430" s="101"/>
      <c r="D430" s="99"/>
      <c r="E430" s="111"/>
      <c r="F430" s="111"/>
      <c r="G430" s="103"/>
      <c r="H430" s="126" t="s">
        <v>433</v>
      </c>
      <c r="I430" s="6">
        <v>27</v>
      </c>
      <c r="J430" s="7">
        <v>7</v>
      </c>
      <c r="K430" s="16">
        <v>7</v>
      </c>
      <c r="L430" s="93" t="s">
        <v>429</v>
      </c>
      <c r="M430" s="94" t="s">
        <v>349</v>
      </c>
      <c r="N430" s="94" t="s">
        <v>367</v>
      </c>
      <c r="O430" s="94" t="s">
        <v>394</v>
      </c>
      <c r="P430" s="6"/>
      <c r="Q430" s="200">
        <f aca="true" t="shared" si="47" ref="Q430:S431">Q431</f>
        <v>60</v>
      </c>
      <c r="R430" s="200">
        <f t="shared" si="47"/>
        <v>60</v>
      </c>
      <c r="S430" s="200">
        <f t="shared" si="47"/>
        <v>60</v>
      </c>
    </row>
    <row r="431" spans="1:19" ht="27" customHeight="1">
      <c r="A431" s="97"/>
      <c r="B431" s="96"/>
      <c r="C431" s="101"/>
      <c r="D431" s="99"/>
      <c r="E431" s="111"/>
      <c r="F431" s="111"/>
      <c r="G431" s="103"/>
      <c r="H431" s="126" t="s">
        <v>22</v>
      </c>
      <c r="I431" s="6">
        <v>27</v>
      </c>
      <c r="J431" s="7">
        <v>7</v>
      </c>
      <c r="K431" s="16">
        <v>7</v>
      </c>
      <c r="L431" s="93" t="s">
        <v>429</v>
      </c>
      <c r="M431" s="94" t="s">
        <v>349</v>
      </c>
      <c r="N431" s="94" t="s">
        <v>367</v>
      </c>
      <c r="O431" s="94" t="s">
        <v>23</v>
      </c>
      <c r="P431" s="6"/>
      <c r="Q431" s="200">
        <f t="shared" si="47"/>
        <v>60</v>
      </c>
      <c r="R431" s="200">
        <f t="shared" si="47"/>
        <v>60</v>
      </c>
      <c r="S431" s="200">
        <f t="shared" si="47"/>
        <v>60</v>
      </c>
    </row>
    <row r="432" spans="1:19" ht="27" customHeight="1">
      <c r="A432" s="97"/>
      <c r="B432" s="96"/>
      <c r="C432" s="101"/>
      <c r="D432" s="99"/>
      <c r="E432" s="111"/>
      <c r="F432" s="111"/>
      <c r="G432" s="103"/>
      <c r="H432" s="230" t="s">
        <v>461</v>
      </c>
      <c r="I432" s="6">
        <v>27</v>
      </c>
      <c r="J432" s="7">
        <v>7</v>
      </c>
      <c r="K432" s="16">
        <v>7</v>
      </c>
      <c r="L432" s="93" t="s">
        <v>429</v>
      </c>
      <c r="M432" s="94" t="s">
        <v>349</v>
      </c>
      <c r="N432" s="94" t="s">
        <v>367</v>
      </c>
      <c r="O432" s="94" t="s">
        <v>23</v>
      </c>
      <c r="P432" s="6">
        <v>610</v>
      </c>
      <c r="Q432" s="200">
        <f>'Приложение 8'!Q260</f>
        <v>60</v>
      </c>
      <c r="R432" s="200">
        <f>'Приложение 8'!R260</f>
        <v>60</v>
      </c>
      <c r="S432" s="200">
        <f>'Приложение 8'!S260</f>
        <v>60</v>
      </c>
    </row>
    <row r="433" spans="1:19" ht="33" customHeight="1">
      <c r="A433" s="97"/>
      <c r="B433" s="96"/>
      <c r="C433" s="101"/>
      <c r="D433" s="99"/>
      <c r="E433" s="111"/>
      <c r="F433" s="111"/>
      <c r="G433" s="103"/>
      <c r="H433" s="126" t="s">
        <v>434</v>
      </c>
      <c r="I433" s="6">
        <v>27</v>
      </c>
      <c r="J433" s="7">
        <v>7</v>
      </c>
      <c r="K433" s="16">
        <v>7</v>
      </c>
      <c r="L433" s="93" t="s">
        <v>429</v>
      </c>
      <c r="M433" s="94" t="s">
        <v>349</v>
      </c>
      <c r="N433" s="94" t="s">
        <v>368</v>
      </c>
      <c r="O433" s="94" t="s">
        <v>394</v>
      </c>
      <c r="P433" s="6"/>
      <c r="Q433" s="200">
        <f aca="true" t="shared" si="48" ref="Q433:S434">Q434</f>
        <v>100</v>
      </c>
      <c r="R433" s="200">
        <f t="shared" si="48"/>
        <v>100</v>
      </c>
      <c r="S433" s="200">
        <f t="shared" si="48"/>
        <v>100</v>
      </c>
    </row>
    <row r="434" spans="1:19" ht="27" customHeight="1">
      <c r="A434" s="97"/>
      <c r="B434" s="96"/>
      <c r="C434" s="101"/>
      <c r="D434" s="99"/>
      <c r="E434" s="111"/>
      <c r="F434" s="111"/>
      <c r="G434" s="103"/>
      <c r="H434" s="126" t="s">
        <v>22</v>
      </c>
      <c r="I434" s="6">
        <v>27</v>
      </c>
      <c r="J434" s="7">
        <v>7</v>
      </c>
      <c r="K434" s="16">
        <v>7</v>
      </c>
      <c r="L434" s="93" t="s">
        <v>429</v>
      </c>
      <c r="M434" s="94" t="s">
        <v>349</v>
      </c>
      <c r="N434" s="94" t="s">
        <v>368</v>
      </c>
      <c r="O434" s="94" t="s">
        <v>23</v>
      </c>
      <c r="P434" s="6"/>
      <c r="Q434" s="200">
        <f t="shared" si="48"/>
        <v>100</v>
      </c>
      <c r="R434" s="200">
        <f t="shared" si="48"/>
        <v>100</v>
      </c>
      <c r="S434" s="200">
        <f t="shared" si="48"/>
        <v>100</v>
      </c>
    </row>
    <row r="435" spans="1:19" ht="27" customHeight="1">
      <c r="A435" s="97"/>
      <c r="B435" s="96"/>
      <c r="C435" s="101"/>
      <c r="D435" s="99"/>
      <c r="E435" s="111"/>
      <c r="F435" s="111"/>
      <c r="G435" s="103"/>
      <c r="H435" s="230" t="s">
        <v>461</v>
      </c>
      <c r="I435" s="6">
        <v>27</v>
      </c>
      <c r="J435" s="7">
        <v>7</v>
      </c>
      <c r="K435" s="16">
        <v>7</v>
      </c>
      <c r="L435" s="93" t="s">
        <v>429</v>
      </c>
      <c r="M435" s="94" t="s">
        <v>349</v>
      </c>
      <c r="N435" s="94" t="s">
        <v>368</v>
      </c>
      <c r="O435" s="94" t="s">
        <v>23</v>
      </c>
      <c r="P435" s="6">
        <v>610</v>
      </c>
      <c r="Q435" s="200">
        <f>'Приложение 8'!Q263</f>
        <v>100</v>
      </c>
      <c r="R435" s="200">
        <f>'Приложение 8'!R263</f>
        <v>100</v>
      </c>
      <c r="S435" s="200">
        <f>'Приложение 8'!S263</f>
        <v>100</v>
      </c>
    </row>
    <row r="436" spans="1:19" s="174" customFormat="1" ht="24.75" customHeight="1">
      <c r="A436" s="138"/>
      <c r="B436" s="139"/>
      <c r="C436" s="149"/>
      <c r="D436" s="146"/>
      <c r="E436" s="150"/>
      <c r="F436" s="150"/>
      <c r="G436" s="132"/>
      <c r="H436" s="145" t="s">
        <v>331</v>
      </c>
      <c r="I436" s="148">
        <v>663</v>
      </c>
      <c r="J436" s="152">
        <v>7</v>
      </c>
      <c r="K436" s="135">
        <v>9</v>
      </c>
      <c r="L436" s="136"/>
      <c r="M436" s="137"/>
      <c r="N436" s="137"/>
      <c r="O436" s="137"/>
      <c r="P436" s="142"/>
      <c r="Q436" s="201">
        <f>Q448+Q485+Q437</f>
        <v>17603.2</v>
      </c>
      <c r="R436" s="201">
        <f>R448+R485+R437</f>
        <v>17603.2</v>
      </c>
      <c r="S436" s="201">
        <f>S448+S485+S437</f>
        <v>17603.4</v>
      </c>
    </row>
    <row r="437" spans="1:19" ht="37.5" customHeight="1">
      <c r="A437" s="95"/>
      <c r="B437" s="96"/>
      <c r="C437" s="101"/>
      <c r="D437" s="99"/>
      <c r="E437" s="102"/>
      <c r="F437" s="102"/>
      <c r="G437" s="87"/>
      <c r="H437" s="5" t="s">
        <v>446</v>
      </c>
      <c r="I437" s="6">
        <v>663</v>
      </c>
      <c r="J437" s="7">
        <v>7</v>
      </c>
      <c r="K437" s="16">
        <v>9</v>
      </c>
      <c r="L437" s="93" t="s">
        <v>447</v>
      </c>
      <c r="M437" s="94" t="s">
        <v>349</v>
      </c>
      <c r="N437" s="94" t="s">
        <v>359</v>
      </c>
      <c r="O437" s="94" t="s">
        <v>394</v>
      </c>
      <c r="P437" s="10"/>
      <c r="Q437" s="198">
        <f>Q438+Q441+Q445</f>
        <v>151</v>
      </c>
      <c r="R437" s="198">
        <f>R438+R441+R445</f>
        <v>151</v>
      </c>
      <c r="S437" s="198">
        <f>S438+S441+S445</f>
        <v>151</v>
      </c>
    </row>
    <row r="438" spans="1:19" ht="39" customHeight="1">
      <c r="A438" s="95"/>
      <c r="B438" s="96"/>
      <c r="C438" s="101"/>
      <c r="D438" s="99"/>
      <c r="E438" s="102"/>
      <c r="F438" s="102"/>
      <c r="G438" s="87"/>
      <c r="H438" s="258" t="s">
        <v>229</v>
      </c>
      <c r="I438" s="6">
        <v>663</v>
      </c>
      <c r="J438" s="7">
        <v>7</v>
      </c>
      <c r="K438" s="16">
        <v>9</v>
      </c>
      <c r="L438" s="93" t="s">
        <v>447</v>
      </c>
      <c r="M438" s="94" t="s">
        <v>349</v>
      </c>
      <c r="N438" s="94" t="s">
        <v>350</v>
      </c>
      <c r="O438" s="94" t="s">
        <v>394</v>
      </c>
      <c r="P438" s="10"/>
      <c r="Q438" s="198">
        <f aca="true" t="shared" si="49" ref="Q438:S439">Q439</f>
        <v>10</v>
      </c>
      <c r="R438" s="198">
        <f t="shared" si="49"/>
        <v>10</v>
      </c>
      <c r="S438" s="198">
        <f t="shared" si="49"/>
        <v>10</v>
      </c>
    </row>
    <row r="439" spans="1:19" ht="24.75" customHeight="1">
      <c r="A439" s="95"/>
      <c r="B439" s="96"/>
      <c r="C439" s="101"/>
      <c r="D439" s="99"/>
      <c r="E439" s="102"/>
      <c r="F439" s="102"/>
      <c r="G439" s="87"/>
      <c r="H439" s="231" t="s">
        <v>100</v>
      </c>
      <c r="I439" s="6">
        <v>663</v>
      </c>
      <c r="J439" s="7">
        <v>7</v>
      </c>
      <c r="K439" s="16">
        <v>9</v>
      </c>
      <c r="L439" s="93" t="s">
        <v>447</v>
      </c>
      <c r="M439" s="94" t="s">
        <v>349</v>
      </c>
      <c r="N439" s="94" t="s">
        <v>350</v>
      </c>
      <c r="O439" s="94" t="s">
        <v>400</v>
      </c>
      <c r="P439" s="10"/>
      <c r="Q439" s="198">
        <f t="shared" si="49"/>
        <v>10</v>
      </c>
      <c r="R439" s="198">
        <f t="shared" si="49"/>
        <v>10</v>
      </c>
      <c r="S439" s="198">
        <f t="shared" si="49"/>
        <v>10</v>
      </c>
    </row>
    <row r="440" spans="1:19" ht="24.75" customHeight="1">
      <c r="A440" s="95"/>
      <c r="B440" s="96"/>
      <c r="C440" s="101"/>
      <c r="D440" s="99"/>
      <c r="E440" s="102"/>
      <c r="F440" s="102"/>
      <c r="G440" s="87"/>
      <c r="H440" s="231" t="s">
        <v>459</v>
      </c>
      <c r="I440" s="6">
        <v>663</v>
      </c>
      <c r="J440" s="7">
        <v>7</v>
      </c>
      <c r="K440" s="16">
        <v>9</v>
      </c>
      <c r="L440" s="93" t="s">
        <v>447</v>
      </c>
      <c r="M440" s="94" t="s">
        <v>349</v>
      </c>
      <c r="N440" s="94" t="s">
        <v>350</v>
      </c>
      <c r="O440" s="94" t="s">
        <v>400</v>
      </c>
      <c r="P440" s="10">
        <v>240</v>
      </c>
      <c r="Q440" s="198">
        <v>10</v>
      </c>
      <c r="R440" s="200">
        <v>10</v>
      </c>
      <c r="S440" s="200">
        <v>10</v>
      </c>
    </row>
    <row r="441" spans="1:19" ht="34.5" customHeight="1">
      <c r="A441" s="95"/>
      <c r="B441" s="96"/>
      <c r="C441" s="101"/>
      <c r="D441" s="99"/>
      <c r="E441" s="102"/>
      <c r="F441" s="102"/>
      <c r="G441" s="87"/>
      <c r="H441" s="5" t="s">
        <v>445</v>
      </c>
      <c r="I441" s="6">
        <v>663</v>
      </c>
      <c r="J441" s="7">
        <v>7</v>
      </c>
      <c r="K441" s="16">
        <v>9</v>
      </c>
      <c r="L441" s="93" t="s">
        <v>447</v>
      </c>
      <c r="M441" s="94" t="s">
        <v>349</v>
      </c>
      <c r="N441" s="94" t="s">
        <v>363</v>
      </c>
      <c r="O441" s="94" t="s">
        <v>394</v>
      </c>
      <c r="P441" s="10"/>
      <c r="Q441" s="198">
        <f>Q442</f>
        <v>66</v>
      </c>
      <c r="R441" s="198">
        <f>R442</f>
        <v>66</v>
      </c>
      <c r="S441" s="198">
        <f>S442</f>
        <v>66</v>
      </c>
    </row>
    <row r="442" spans="1:19" ht="24.75" customHeight="1">
      <c r="A442" s="95"/>
      <c r="B442" s="96"/>
      <c r="C442" s="101"/>
      <c r="D442" s="99"/>
      <c r="E442" s="102"/>
      <c r="F442" s="102"/>
      <c r="G442" s="87"/>
      <c r="H442" s="231" t="s">
        <v>100</v>
      </c>
      <c r="I442" s="6">
        <v>663</v>
      </c>
      <c r="J442" s="7">
        <v>7</v>
      </c>
      <c r="K442" s="16">
        <v>9</v>
      </c>
      <c r="L442" s="93" t="s">
        <v>447</v>
      </c>
      <c r="M442" s="94" t="s">
        <v>349</v>
      </c>
      <c r="N442" s="94" t="s">
        <v>363</v>
      </c>
      <c r="O442" s="94" t="s">
        <v>400</v>
      </c>
      <c r="P442" s="10"/>
      <c r="Q442" s="198">
        <f>Q443+Q444</f>
        <v>66</v>
      </c>
      <c r="R442" s="198">
        <f>R443+R444</f>
        <v>66</v>
      </c>
      <c r="S442" s="198">
        <f>S443+S444</f>
        <v>66</v>
      </c>
    </row>
    <row r="443" spans="1:19" ht="24.75" customHeight="1">
      <c r="A443" s="95"/>
      <c r="B443" s="96"/>
      <c r="C443" s="101"/>
      <c r="D443" s="99"/>
      <c r="E443" s="102"/>
      <c r="F443" s="102"/>
      <c r="G443" s="87"/>
      <c r="H443" s="231" t="s">
        <v>459</v>
      </c>
      <c r="I443" s="6">
        <v>663</v>
      </c>
      <c r="J443" s="7">
        <v>7</v>
      </c>
      <c r="K443" s="16">
        <v>9</v>
      </c>
      <c r="L443" s="93" t="s">
        <v>447</v>
      </c>
      <c r="M443" s="94" t="s">
        <v>349</v>
      </c>
      <c r="N443" s="94" t="s">
        <v>363</v>
      </c>
      <c r="O443" s="94" t="s">
        <v>400</v>
      </c>
      <c r="P443" s="10">
        <v>240</v>
      </c>
      <c r="Q443" s="198">
        <v>7</v>
      </c>
      <c r="R443" s="200">
        <v>7</v>
      </c>
      <c r="S443" s="200">
        <v>7</v>
      </c>
    </row>
    <row r="444" spans="1:19" ht="24.75" customHeight="1">
      <c r="A444" s="95"/>
      <c r="B444" s="96"/>
      <c r="C444" s="101"/>
      <c r="D444" s="99"/>
      <c r="E444" s="102"/>
      <c r="F444" s="102"/>
      <c r="G444" s="87"/>
      <c r="H444" s="22" t="s">
        <v>464</v>
      </c>
      <c r="I444" s="6">
        <v>663</v>
      </c>
      <c r="J444" s="7">
        <v>7</v>
      </c>
      <c r="K444" s="16">
        <v>9</v>
      </c>
      <c r="L444" s="93" t="s">
        <v>447</v>
      </c>
      <c r="M444" s="94" t="s">
        <v>349</v>
      </c>
      <c r="N444" s="94" t="s">
        <v>363</v>
      </c>
      <c r="O444" s="94" t="s">
        <v>400</v>
      </c>
      <c r="P444" s="10">
        <v>320</v>
      </c>
      <c r="Q444" s="198">
        <v>59</v>
      </c>
      <c r="R444" s="200">
        <v>59</v>
      </c>
      <c r="S444" s="200">
        <v>59</v>
      </c>
    </row>
    <row r="445" spans="1:19" ht="37.5" customHeight="1">
      <c r="A445" s="95"/>
      <c r="B445" s="96"/>
      <c r="C445" s="101"/>
      <c r="D445" s="99"/>
      <c r="E445" s="102"/>
      <c r="F445" s="102"/>
      <c r="G445" s="87"/>
      <c r="H445" s="115" t="s">
        <v>13</v>
      </c>
      <c r="I445" s="6">
        <v>663</v>
      </c>
      <c r="J445" s="7">
        <v>7</v>
      </c>
      <c r="K445" s="16">
        <v>9</v>
      </c>
      <c r="L445" s="93" t="s">
        <v>447</v>
      </c>
      <c r="M445" s="94" t="s">
        <v>349</v>
      </c>
      <c r="N445" s="94" t="s">
        <v>352</v>
      </c>
      <c r="O445" s="94" t="s">
        <v>394</v>
      </c>
      <c r="P445" s="10"/>
      <c r="Q445" s="198">
        <f aca="true" t="shared" si="50" ref="Q445:S446">Q446</f>
        <v>75</v>
      </c>
      <c r="R445" s="198">
        <f t="shared" si="50"/>
        <v>75</v>
      </c>
      <c r="S445" s="198">
        <f t="shared" si="50"/>
        <v>75</v>
      </c>
    </row>
    <row r="446" spans="1:19" ht="24.75" customHeight="1">
      <c r="A446" s="95"/>
      <c r="B446" s="96"/>
      <c r="C446" s="101"/>
      <c r="D446" s="99"/>
      <c r="E446" s="102"/>
      <c r="F446" s="102"/>
      <c r="G446" s="87"/>
      <c r="H446" s="231" t="s">
        <v>100</v>
      </c>
      <c r="I446" s="6">
        <v>663</v>
      </c>
      <c r="J446" s="7">
        <v>7</v>
      </c>
      <c r="K446" s="16">
        <v>9</v>
      </c>
      <c r="L446" s="93" t="s">
        <v>447</v>
      </c>
      <c r="M446" s="94" t="s">
        <v>349</v>
      </c>
      <c r="N446" s="94" t="s">
        <v>352</v>
      </c>
      <c r="O446" s="94" t="s">
        <v>400</v>
      </c>
      <c r="P446" s="10"/>
      <c r="Q446" s="198">
        <f t="shared" si="50"/>
        <v>75</v>
      </c>
      <c r="R446" s="198">
        <f t="shared" si="50"/>
        <v>75</v>
      </c>
      <c r="S446" s="198">
        <f t="shared" si="50"/>
        <v>75</v>
      </c>
    </row>
    <row r="447" spans="1:19" ht="24.75" customHeight="1">
      <c r="A447" s="95"/>
      <c r="B447" s="96"/>
      <c r="C447" s="101"/>
      <c r="D447" s="99"/>
      <c r="E447" s="102"/>
      <c r="F447" s="102"/>
      <c r="G447" s="87"/>
      <c r="H447" s="22" t="s">
        <v>464</v>
      </c>
      <c r="I447" s="6">
        <v>663</v>
      </c>
      <c r="J447" s="7">
        <v>7</v>
      </c>
      <c r="K447" s="16">
        <v>9</v>
      </c>
      <c r="L447" s="93" t="s">
        <v>447</v>
      </c>
      <c r="M447" s="94" t="s">
        <v>349</v>
      </c>
      <c r="N447" s="94" t="s">
        <v>352</v>
      </c>
      <c r="O447" s="94" t="s">
        <v>400</v>
      </c>
      <c r="P447" s="10">
        <v>320</v>
      </c>
      <c r="Q447" s="198">
        <v>75</v>
      </c>
      <c r="R447" s="200">
        <v>75</v>
      </c>
      <c r="S447" s="200">
        <v>75</v>
      </c>
    </row>
    <row r="448" spans="1:19" ht="30.75" customHeight="1">
      <c r="A448" s="97"/>
      <c r="B448" s="96"/>
      <c r="C448" s="101"/>
      <c r="D448" s="99"/>
      <c r="E448" s="102"/>
      <c r="F448" s="102"/>
      <c r="G448" s="87"/>
      <c r="H448" s="226" t="s">
        <v>664</v>
      </c>
      <c r="I448" s="10">
        <v>663</v>
      </c>
      <c r="J448" s="16">
        <v>7</v>
      </c>
      <c r="K448" s="16">
        <v>9</v>
      </c>
      <c r="L448" s="16">
        <v>30</v>
      </c>
      <c r="M448" s="94" t="s">
        <v>349</v>
      </c>
      <c r="N448" s="94" t="s">
        <v>359</v>
      </c>
      <c r="O448" s="94" t="s">
        <v>394</v>
      </c>
      <c r="P448" s="10"/>
      <c r="Q448" s="198">
        <f>Q449+Q454+Q462+Q468+Q473</f>
        <v>17382.2</v>
      </c>
      <c r="R448" s="198">
        <f>R449+R454+R462+R468+R473</f>
        <v>17382.2</v>
      </c>
      <c r="S448" s="198">
        <f>S449+S454+S462+S468+S473</f>
        <v>17382.4</v>
      </c>
    </row>
    <row r="449" spans="1:19" ht="32.25" customHeight="1">
      <c r="A449" s="97"/>
      <c r="B449" s="96"/>
      <c r="C449" s="101"/>
      <c r="D449" s="99"/>
      <c r="E449" s="102"/>
      <c r="F449" s="102"/>
      <c r="G449" s="87"/>
      <c r="H449" s="227" t="s">
        <v>408</v>
      </c>
      <c r="I449" s="10">
        <v>663</v>
      </c>
      <c r="J449" s="16">
        <v>7</v>
      </c>
      <c r="K449" s="16">
        <v>9</v>
      </c>
      <c r="L449" s="16">
        <v>30</v>
      </c>
      <c r="M449" s="94" t="s">
        <v>349</v>
      </c>
      <c r="N449" s="94" t="s">
        <v>350</v>
      </c>
      <c r="O449" s="94" t="s">
        <v>394</v>
      </c>
      <c r="P449" s="10" t="s">
        <v>395</v>
      </c>
      <c r="Q449" s="198">
        <f>Q450+Q452</f>
        <v>133.2</v>
      </c>
      <c r="R449" s="198">
        <f>R450+R452</f>
        <v>213.2</v>
      </c>
      <c r="S449" s="198">
        <f>S450+S452</f>
        <v>213.2</v>
      </c>
    </row>
    <row r="450" spans="1:19" ht="32.25" customHeight="1">
      <c r="A450" s="97"/>
      <c r="B450" s="96"/>
      <c r="C450" s="101"/>
      <c r="D450" s="99"/>
      <c r="E450" s="102"/>
      <c r="F450" s="102"/>
      <c r="G450" s="87"/>
      <c r="H450" s="231" t="s">
        <v>100</v>
      </c>
      <c r="I450" s="10">
        <v>663</v>
      </c>
      <c r="J450" s="16">
        <v>7</v>
      </c>
      <c r="K450" s="16">
        <v>9</v>
      </c>
      <c r="L450" s="16">
        <v>30</v>
      </c>
      <c r="M450" s="94" t="s">
        <v>349</v>
      </c>
      <c r="N450" s="94" t="s">
        <v>350</v>
      </c>
      <c r="O450" s="94" t="s">
        <v>400</v>
      </c>
      <c r="P450" s="10"/>
      <c r="Q450" s="198">
        <f>Q451</f>
        <v>10</v>
      </c>
      <c r="R450" s="198">
        <f>R451</f>
        <v>10</v>
      </c>
      <c r="S450" s="198">
        <f>S451</f>
        <v>10</v>
      </c>
    </row>
    <row r="451" spans="1:19" ht="32.25" customHeight="1">
      <c r="A451" s="97"/>
      <c r="B451" s="96"/>
      <c r="C451" s="101"/>
      <c r="D451" s="99"/>
      <c r="E451" s="102"/>
      <c r="F451" s="102"/>
      <c r="G451" s="87"/>
      <c r="H451" s="231" t="s">
        <v>459</v>
      </c>
      <c r="I451" s="10">
        <v>663</v>
      </c>
      <c r="J451" s="16">
        <v>7</v>
      </c>
      <c r="K451" s="16">
        <v>9</v>
      </c>
      <c r="L451" s="16">
        <v>30</v>
      </c>
      <c r="M451" s="94" t="s">
        <v>349</v>
      </c>
      <c r="N451" s="94" t="s">
        <v>350</v>
      </c>
      <c r="O451" s="94" t="s">
        <v>400</v>
      </c>
      <c r="P451" s="10">
        <v>240</v>
      </c>
      <c r="Q451" s="198">
        <v>10</v>
      </c>
      <c r="R451" s="198">
        <v>10</v>
      </c>
      <c r="S451" s="198">
        <v>10</v>
      </c>
    </row>
    <row r="452" spans="1:19" ht="39" customHeight="1">
      <c r="A452" s="97"/>
      <c r="B452" s="96"/>
      <c r="C452" s="101"/>
      <c r="D452" s="99"/>
      <c r="E452" s="102"/>
      <c r="F452" s="102"/>
      <c r="G452" s="87"/>
      <c r="H452" s="22" t="s">
        <v>89</v>
      </c>
      <c r="I452" s="10">
        <v>663</v>
      </c>
      <c r="J452" s="16">
        <v>7</v>
      </c>
      <c r="K452" s="16">
        <v>9</v>
      </c>
      <c r="L452" s="16">
        <v>30</v>
      </c>
      <c r="M452" s="94" t="s">
        <v>349</v>
      </c>
      <c r="N452" s="94" t="s">
        <v>350</v>
      </c>
      <c r="O452" s="94" t="s">
        <v>88</v>
      </c>
      <c r="P452" s="10"/>
      <c r="Q452" s="198">
        <f>Q453</f>
        <v>123.2</v>
      </c>
      <c r="R452" s="198">
        <f>R453</f>
        <v>203.2</v>
      </c>
      <c r="S452" s="198">
        <f>S453</f>
        <v>203.2</v>
      </c>
    </row>
    <row r="453" spans="1:19" ht="33" customHeight="1">
      <c r="A453" s="97"/>
      <c r="B453" s="96"/>
      <c r="C453" s="101"/>
      <c r="D453" s="99"/>
      <c r="E453" s="102"/>
      <c r="F453" s="102"/>
      <c r="G453" s="87"/>
      <c r="H453" s="5" t="s">
        <v>461</v>
      </c>
      <c r="I453" s="10">
        <v>663</v>
      </c>
      <c r="J453" s="16">
        <v>7</v>
      </c>
      <c r="K453" s="16">
        <v>9</v>
      </c>
      <c r="L453" s="16">
        <v>30</v>
      </c>
      <c r="M453" s="94" t="s">
        <v>349</v>
      </c>
      <c r="N453" s="94" t="s">
        <v>350</v>
      </c>
      <c r="O453" s="94" t="s">
        <v>88</v>
      </c>
      <c r="P453" s="10">
        <v>610</v>
      </c>
      <c r="Q453" s="198">
        <f>'Приложение 8'!Q551</f>
        <v>123.2</v>
      </c>
      <c r="R453" s="198">
        <v>203.2</v>
      </c>
      <c r="S453" s="198">
        <v>203.2</v>
      </c>
    </row>
    <row r="454" spans="1:19" ht="29.25" customHeight="1">
      <c r="A454" s="97"/>
      <c r="B454" s="96"/>
      <c r="C454" s="101"/>
      <c r="D454" s="99"/>
      <c r="E454" s="102"/>
      <c r="F454" s="102"/>
      <c r="G454" s="87"/>
      <c r="H454" s="18" t="s">
        <v>409</v>
      </c>
      <c r="I454" s="10">
        <v>663</v>
      </c>
      <c r="J454" s="16">
        <v>7</v>
      </c>
      <c r="K454" s="16">
        <v>9</v>
      </c>
      <c r="L454" s="16">
        <v>30</v>
      </c>
      <c r="M454" s="94" t="s">
        <v>349</v>
      </c>
      <c r="N454" s="94" t="s">
        <v>367</v>
      </c>
      <c r="O454" s="94" t="s">
        <v>394</v>
      </c>
      <c r="P454" s="10" t="s">
        <v>395</v>
      </c>
      <c r="Q454" s="198">
        <f>Q455+Q459+Q457</f>
        <v>11230.8</v>
      </c>
      <c r="R454" s="198">
        <f>R455+R459+R457</f>
        <v>11150.8</v>
      </c>
      <c r="S454" s="198">
        <f>S455+S459+S457</f>
        <v>11150.8</v>
      </c>
    </row>
    <row r="455" spans="1:19" ht="29.25" customHeight="1">
      <c r="A455" s="97"/>
      <c r="B455" s="96"/>
      <c r="C455" s="101"/>
      <c r="D455" s="99"/>
      <c r="E455" s="102"/>
      <c r="F455" s="102"/>
      <c r="G455" s="87"/>
      <c r="H455" s="22" t="s">
        <v>100</v>
      </c>
      <c r="I455" s="10">
        <v>663</v>
      </c>
      <c r="J455" s="16">
        <v>7</v>
      </c>
      <c r="K455" s="16">
        <v>9</v>
      </c>
      <c r="L455" s="16">
        <v>30</v>
      </c>
      <c r="M455" s="94" t="s">
        <v>349</v>
      </c>
      <c r="N455" s="94" t="s">
        <v>367</v>
      </c>
      <c r="O455" s="94" t="s">
        <v>400</v>
      </c>
      <c r="P455" s="10"/>
      <c r="Q455" s="198">
        <f>Q456</f>
        <v>43</v>
      </c>
      <c r="R455" s="198">
        <f>R456</f>
        <v>43</v>
      </c>
      <c r="S455" s="198">
        <f>S456</f>
        <v>43</v>
      </c>
    </row>
    <row r="456" spans="1:19" ht="29.25" customHeight="1">
      <c r="A456" s="97"/>
      <c r="B456" s="96"/>
      <c r="C456" s="101"/>
      <c r="D456" s="99"/>
      <c r="E456" s="102"/>
      <c r="F456" s="102"/>
      <c r="G456" s="87"/>
      <c r="H456" s="22" t="s">
        <v>459</v>
      </c>
      <c r="I456" s="10">
        <v>663</v>
      </c>
      <c r="J456" s="16">
        <v>7</v>
      </c>
      <c r="K456" s="16">
        <v>9</v>
      </c>
      <c r="L456" s="16">
        <v>30</v>
      </c>
      <c r="M456" s="94" t="s">
        <v>349</v>
      </c>
      <c r="N456" s="94" t="s">
        <v>367</v>
      </c>
      <c r="O456" s="94" t="s">
        <v>400</v>
      </c>
      <c r="P456" s="10">
        <v>240</v>
      </c>
      <c r="Q456" s="198">
        <v>43</v>
      </c>
      <c r="R456" s="198">
        <v>43</v>
      </c>
      <c r="S456" s="198">
        <v>43</v>
      </c>
    </row>
    <row r="457" spans="1:19" ht="35.25" customHeight="1" hidden="1">
      <c r="A457" s="97"/>
      <c r="B457" s="96"/>
      <c r="C457" s="101"/>
      <c r="D457" s="99"/>
      <c r="E457" s="102"/>
      <c r="F457" s="102"/>
      <c r="G457" s="87"/>
      <c r="H457" s="232" t="s">
        <v>250</v>
      </c>
      <c r="I457" s="10">
        <v>663</v>
      </c>
      <c r="J457" s="16">
        <v>7</v>
      </c>
      <c r="K457" s="16">
        <v>9</v>
      </c>
      <c r="L457" s="16">
        <v>30</v>
      </c>
      <c r="M457" s="94" t="s">
        <v>349</v>
      </c>
      <c r="N457" s="94" t="s">
        <v>367</v>
      </c>
      <c r="O457" s="94" t="s">
        <v>63</v>
      </c>
      <c r="P457" s="10"/>
      <c r="Q457" s="198">
        <f>Q458</f>
        <v>0</v>
      </c>
      <c r="R457" s="198">
        <f>R458</f>
        <v>0</v>
      </c>
      <c r="S457" s="198">
        <f>S458</f>
        <v>0</v>
      </c>
    </row>
    <row r="458" spans="1:19" ht="29.25" customHeight="1" hidden="1">
      <c r="A458" s="97"/>
      <c r="B458" s="96"/>
      <c r="C458" s="101"/>
      <c r="D458" s="99"/>
      <c r="E458" s="102"/>
      <c r="F458" s="102"/>
      <c r="G458" s="87"/>
      <c r="H458" s="232" t="s">
        <v>462</v>
      </c>
      <c r="I458" s="10">
        <v>663</v>
      </c>
      <c r="J458" s="16">
        <v>7</v>
      </c>
      <c r="K458" s="16">
        <v>9</v>
      </c>
      <c r="L458" s="16">
        <v>30</v>
      </c>
      <c r="M458" s="94" t="s">
        <v>349</v>
      </c>
      <c r="N458" s="94" t="s">
        <v>367</v>
      </c>
      <c r="O458" s="94" t="s">
        <v>63</v>
      </c>
      <c r="P458" s="10">
        <v>110</v>
      </c>
      <c r="Q458" s="198">
        <v>0</v>
      </c>
      <c r="R458" s="198">
        <v>0</v>
      </c>
      <c r="S458" s="198">
        <v>0</v>
      </c>
    </row>
    <row r="459" spans="1:19" ht="39" customHeight="1">
      <c r="A459" s="97"/>
      <c r="B459" s="96"/>
      <c r="C459" s="101"/>
      <c r="D459" s="99"/>
      <c r="E459" s="102"/>
      <c r="F459" s="102"/>
      <c r="G459" s="87"/>
      <c r="H459" s="22" t="s">
        <v>89</v>
      </c>
      <c r="I459" s="10">
        <v>663</v>
      </c>
      <c r="J459" s="16">
        <v>7</v>
      </c>
      <c r="K459" s="16">
        <v>9</v>
      </c>
      <c r="L459" s="16">
        <v>30</v>
      </c>
      <c r="M459" s="94" t="s">
        <v>349</v>
      </c>
      <c r="N459" s="94" t="s">
        <v>367</v>
      </c>
      <c r="O459" s="94" t="s">
        <v>88</v>
      </c>
      <c r="P459" s="10"/>
      <c r="Q459" s="198">
        <f>Q460+Q461</f>
        <v>11187.8</v>
      </c>
      <c r="R459" s="198">
        <f>R460+R461</f>
        <v>11107.8</v>
      </c>
      <c r="S459" s="198">
        <f>S460+S461</f>
        <v>11107.8</v>
      </c>
    </row>
    <row r="460" spans="1:19" ht="33" customHeight="1">
      <c r="A460" s="97"/>
      <c r="B460" s="96"/>
      <c r="C460" s="101"/>
      <c r="D460" s="99"/>
      <c r="E460" s="102"/>
      <c r="F460" s="102"/>
      <c r="G460" s="87"/>
      <c r="H460" s="22" t="s">
        <v>464</v>
      </c>
      <c r="I460" s="10">
        <v>663</v>
      </c>
      <c r="J460" s="16">
        <v>7</v>
      </c>
      <c r="K460" s="16">
        <v>9</v>
      </c>
      <c r="L460" s="16">
        <v>30</v>
      </c>
      <c r="M460" s="94" t="s">
        <v>349</v>
      </c>
      <c r="N460" s="94" t="s">
        <v>367</v>
      </c>
      <c r="O460" s="94" t="s">
        <v>88</v>
      </c>
      <c r="P460" s="10">
        <v>320</v>
      </c>
      <c r="Q460" s="198">
        <v>2072.9</v>
      </c>
      <c r="R460" s="198">
        <v>2072.9</v>
      </c>
      <c r="S460" s="198">
        <v>2072.9</v>
      </c>
    </row>
    <row r="461" spans="1:19" ht="33" customHeight="1">
      <c r="A461" s="97"/>
      <c r="B461" s="96"/>
      <c r="C461" s="101"/>
      <c r="D461" s="99"/>
      <c r="E461" s="102"/>
      <c r="F461" s="102"/>
      <c r="G461" s="87"/>
      <c r="H461" s="5" t="s">
        <v>461</v>
      </c>
      <c r="I461" s="10">
        <v>663</v>
      </c>
      <c r="J461" s="16">
        <v>7</v>
      </c>
      <c r="K461" s="16">
        <v>9</v>
      </c>
      <c r="L461" s="16">
        <v>30</v>
      </c>
      <c r="M461" s="94" t="s">
        <v>349</v>
      </c>
      <c r="N461" s="94" t="s">
        <v>367</v>
      </c>
      <c r="O461" s="94" t="s">
        <v>88</v>
      </c>
      <c r="P461" s="10">
        <v>610</v>
      </c>
      <c r="Q461" s="198">
        <f>'Приложение 8'!Q559</f>
        <v>9114.9</v>
      </c>
      <c r="R461" s="198">
        <v>9034.9</v>
      </c>
      <c r="S461" s="198">
        <v>9034.9</v>
      </c>
    </row>
    <row r="462" spans="1:19" ht="27" customHeight="1">
      <c r="A462" s="97"/>
      <c r="B462" s="96"/>
      <c r="C462" s="101"/>
      <c r="D462" s="99"/>
      <c r="E462" s="102"/>
      <c r="F462" s="102"/>
      <c r="G462" s="87"/>
      <c r="H462" s="11" t="s">
        <v>526</v>
      </c>
      <c r="I462" s="10">
        <v>663</v>
      </c>
      <c r="J462" s="16">
        <v>7</v>
      </c>
      <c r="K462" s="16">
        <v>9</v>
      </c>
      <c r="L462" s="16">
        <v>30</v>
      </c>
      <c r="M462" s="94" t="s">
        <v>349</v>
      </c>
      <c r="N462" s="94" t="s">
        <v>368</v>
      </c>
      <c r="O462" s="94" t="s">
        <v>394</v>
      </c>
      <c r="P462" s="10"/>
      <c r="Q462" s="198">
        <f>Q463+Q466</f>
        <v>1805</v>
      </c>
      <c r="R462" s="198">
        <f>R463+R466</f>
        <v>1805</v>
      </c>
      <c r="S462" s="198">
        <f>S463+S466</f>
        <v>1805</v>
      </c>
    </row>
    <row r="463" spans="1:19" ht="18" customHeight="1">
      <c r="A463" s="97"/>
      <c r="B463" s="96"/>
      <c r="C463" s="101"/>
      <c r="D463" s="99"/>
      <c r="E463" s="102"/>
      <c r="F463" s="102"/>
      <c r="G463" s="87"/>
      <c r="H463" s="11" t="s">
        <v>100</v>
      </c>
      <c r="I463" s="10">
        <v>663</v>
      </c>
      <c r="J463" s="16">
        <v>7</v>
      </c>
      <c r="K463" s="16">
        <v>9</v>
      </c>
      <c r="L463" s="16">
        <v>30</v>
      </c>
      <c r="M463" s="94" t="s">
        <v>349</v>
      </c>
      <c r="N463" s="94" t="s">
        <v>368</v>
      </c>
      <c r="O463" s="94" t="s">
        <v>400</v>
      </c>
      <c r="P463" s="10"/>
      <c r="Q463" s="198">
        <f>Q465+Q464</f>
        <v>1805</v>
      </c>
      <c r="R463" s="198">
        <f>R465+R464</f>
        <v>1805</v>
      </c>
      <c r="S463" s="198">
        <f>S465+S464</f>
        <v>1805</v>
      </c>
    </row>
    <row r="464" spans="1:19" ht="18" customHeight="1">
      <c r="A464" s="97"/>
      <c r="B464" s="96"/>
      <c r="C464" s="101"/>
      <c r="D464" s="99"/>
      <c r="E464" s="102"/>
      <c r="F464" s="102"/>
      <c r="G464" s="87"/>
      <c r="H464" s="22" t="s">
        <v>459</v>
      </c>
      <c r="I464" s="10">
        <v>663</v>
      </c>
      <c r="J464" s="16">
        <v>7</v>
      </c>
      <c r="K464" s="16">
        <v>9</v>
      </c>
      <c r="L464" s="16">
        <v>30</v>
      </c>
      <c r="M464" s="94" t="s">
        <v>349</v>
      </c>
      <c r="N464" s="94" t="s">
        <v>368</v>
      </c>
      <c r="O464" s="94" t="s">
        <v>400</v>
      </c>
      <c r="P464" s="10">
        <v>240</v>
      </c>
      <c r="Q464" s="198">
        <v>25</v>
      </c>
      <c r="R464" s="198">
        <v>25</v>
      </c>
      <c r="S464" s="198">
        <v>25</v>
      </c>
    </row>
    <row r="465" spans="1:19" ht="37.5" customHeight="1">
      <c r="A465" s="97"/>
      <c r="B465" s="96"/>
      <c r="C465" s="101"/>
      <c r="D465" s="99"/>
      <c r="E465" s="102"/>
      <c r="F465" s="102"/>
      <c r="G465" s="87"/>
      <c r="H465" s="11" t="s">
        <v>807</v>
      </c>
      <c r="I465" s="10">
        <v>663</v>
      </c>
      <c r="J465" s="16">
        <v>7</v>
      </c>
      <c r="K465" s="16">
        <v>9</v>
      </c>
      <c r="L465" s="16">
        <v>30</v>
      </c>
      <c r="M465" s="94" t="s">
        <v>349</v>
      </c>
      <c r="N465" s="94" t="s">
        <v>368</v>
      </c>
      <c r="O465" s="94" t="s">
        <v>400</v>
      </c>
      <c r="P465" s="10">
        <v>630</v>
      </c>
      <c r="Q465" s="198">
        <v>1780</v>
      </c>
      <c r="R465" s="198">
        <v>1780</v>
      </c>
      <c r="S465" s="198">
        <v>1780</v>
      </c>
    </row>
    <row r="466" spans="1:19" ht="39" customHeight="1" hidden="1">
      <c r="A466" s="97"/>
      <c r="B466" s="96"/>
      <c r="C466" s="101"/>
      <c r="D466" s="99"/>
      <c r="E466" s="102"/>
      <c r="F466" s="102"/>
      <c r="G466" s="87"/>
      <c r="H466" s="11" t="s">
        <v>87</v>
      </c>
      <c r="I466" s="10">
        <v>663</v>
      </c>
      <c r="J466" s="16">
        <v>7</v>
      </c>
      <c r="K466" s="16">
        <v>9</v>
      </c>
      <c r="L466" s="16">
        <v>30</v>
      </c>
      <c r="M466" s="94" t="s">
        <v>349</v>
      </c>
      <c r="N466" s="94" t="s">
        <v>368</v>
      </c>
      <c r="O466" s="94" t="s">
        <v>63</v>
      </c>
      <c r="P466" s="10"/>
      <c r="Q466" s="198">
        <f>Q467</f>
        <v>0</v>
      </c>
      <c r="R466" s="198">
        <f>R467</f>
        <v>0</v>
      </c>
      <c r="S466" s="198">
        <f>S467</f>
        <v>0</v>
      </c>
    </row>
    <row r="467" spans="1:19" ht="24.75" customHeight="1" hidden="1">
      <c r="A467" s="97"/>
      <c r="B467" s="96"/>
      <c r="C467" s="101"/>
      <c r="D467" s="99"/>
      <c r="E467" s="102"/>
      <c r="F467" s="102"/>
      <c r="G467" s="87"/>
      <c r="H467" s="11" t="s">
        <v>459</v>
      </c>
      <c r="I467" s="10">
        <v>663</v>
      </c>
      <c r="J467" s="16">
        <v>7</v>
      </c>
      <c r="K467" s="16">
        <v>9</v>
      </c>
      <c r="L467" s="16">
        <v>30</v>
      </c>
      <c r="M467" s="94" t="s">
        <v>349</v>
      </c>
      <c r="N467" s="94" t="s">
        <v>368</v>
      </c>
      <c r="O467" s="94" t="s">
        <v>63</v>
      </c>
      <c r="P467" s="10">
        <v>240</v>
      </c>
      <c r="Q467" s="198">
        <v>0</v>
      </c>
      <c r="R467" s="198">
        <v>0</v>
      </c>
      <c r="S467" s="198">
        <v>0</v>
      </c>
    </row>
    <row r="468" spans="1:19" ht="28.5" customHeight="1">
      <c r="A468" s="97"/>
      <c r="B468" s="96"/>
      <c r="C468" s="101"/>
      <c r="D468" s="99"/>
      <c r="E468" s="102"/>
      <c r="F468" s="102"/>
      <c r="G468" s="87"/>
      <c r="H468" s="22" t="s">
        <v>410</v>
      </c>
      <c r="I468" s="10">
        <v>663</v>
      </c>
      <c r="J468" s="16">
        <v>7</v>
      </c>
      <c r="K468" s="16">
        <v>9</v>
      </c>
      <c r="L468" s="16">
        <v>30</v>
      </c>
      <c r="M468" s="94" t="s">
        <v>349</v>
      </c>
      <c r="N468" s="94" t="s">
        <v>363</v>
      </c>
      <c r="O468" s="94" t="s">
        <v>394</v>
      </c>
      <c r="P468" s="10"/>
      <c r="Q468" s="198">
        <f>Q469+Q471</f>
        <v>30</v>
      </c>
      <c r="R468" s="198">
        <f>R469+R471</f>
        <v>30</v>
      </c>
      <c r="S468" s="198">
        <f>S469+S471</f>
        <v>30</v>
      </c>
    </row>
    <row r="469" spans="1:19" ht="28.5" customHeight="1">
      <c r="A469" s="97"/>
      <c r="B469" s="96"/>
      <c r="C469" s="101"/>
      <c r="D469" s="99"/>
      <c r="E469" s="102"/>
      <c r="F469" s="102"/>
      <c r="G469" s="87"/>
      <c r="H469" s="22" t="s">
        <v>100</v>
      </c>
      <c r="I469" s="10">
        <v>663</v>
      </c>
      <c r="J469" s="16">
        <v>7</v>
      </c>
      <c r="K469" s="16">
        <v>9</v>
      </c>
      <c r="L469" s="16">
        <v>30</v>
      </c>
      <c r="M469" s="94" t="s">
        <v>349</v>
      </c>
      <c r="N469" s="94" t="s">
        <v>363</v>
      </c>
      <c r="O469" s="94" t="s">
        <v>400</v>
      </c>
      <c r="P469" s="10"/>
      <c r="Q469" s="198">
        <f>Q470</f>
        <v>30</v>
      </c>
      <c r="R469" s="198">
        <f>R470</f>
        <v>30</v>
      </c>
      <c r="S469" s="198">
        <f>S470</f>
        <v>30</v>
      </c>
    </row>
    <row r="470" spans="1:19" ht="28.5" customHeight="1">
      <c r="A470" s="97"/>
      <c r="B470" s="96"/>
      <c r="C470" s="101"/>
      <c r="D470" s="99"/>
      <c r="E470" s="102"/>
      <c r="F470" s="102"/>
      <c r="G470" s="87"/>
      <c r="H470" s="22" t="s">
        <v>459</v>
      </c>
      <c r="I470" s="10">
        <v>663</v>
      </c>
      <c r="J470" s="16">
        <v>7</v>
      </c>
      <c r="K470" s="16">
        <v>9</v>
      </c>
      <c r="L470" s="16">
        <v>30</v>
      </c>
      <c r="M470" s="94" t="s">
        <v>349</v>
      </c>
      <c r="N470" s="94" t="s">
        <v>363</v>
      </c>
      <c r="O470" s="94" t="s">
        <v>400</v>
      </c>
      <c r="P470" s="10">
        <v>240</v>
      </c>
      <c r="Q470" s="198">
        <v>30</v>
      </c>
      <c r="R470" s="198">
        <v>30</v>
      </c>
      <c r="S470" s="198">
        <v>30</v>
      </c>
    </row>
    <row r="471" spans="1:19" ht="41.25" customHeight="1" hidden="1">
      <c r="A471" s="97"/>
      <c r="B471" s="96"/>
      <c r="C471" s="101"/>
      <c r="D471" s="99"/>
      <c r="E471" s="102"/>
      <c r="F471" s="102"/>
      <c r="G471" s="87"/>
      <c r="H471" s="22" t="s">
        <v>250</v>
      </c>
      <c r="I471" s="10">
        <v>663</v>
      </c>
      <c r="J471" s="16">
        <v>7</v>
      </c>
      <c r="K471" s="16">
        <v>9</v>
      </c>
      <c r="L471" s="16">
        <v>30</v>
      </c>
      <c r="M471" s="94" t="s">
        <v>349</v>
      </c>
      <c r="N471" s="94" t="s">
        <v>363</v>
      </c>
      <c r="O471" s="94" t="s">
        <v>63</v>
      </c>
      <c r="P471" s="10"/>
      <c r="Q471" s="198">
        <f>Q472</f>
        <v>0</v>
      </c>
      <c r="R471" s="198">
        <f>R472</f>
        <v>0</v>
      </c>
      <c r="S471" s="198">
        <f>S472</f>
        <v>0</v>
      </c>
    </row>
    <row r="472" spans="1:19" ht="30" customHeight="1" hidden="1">
      <c r="A472" s="97"/>
      <c r="B472" s="96"/>
      <c r="C472" s="101"/>
      <c r="D472" s="99"/>
      <c r="E472" s="102"/>
      <c r="F472" s="102"/>
      <c r="G472" s="87"/>
      <c r="H472" s="22" t="s">
        <v>459</v>
      </c>
      <c r="I472" s="10">
        <v>663</v>
      </c>
      <c r="J472" s="16">
        <v>7</v>
      </c>
      <c r="K472" s="16">
        <v>9</v>
      </c>
      <c r="L472" s="16">
        <v>30</v>
      </c>
      <c r="M472" s="94" t="s">
        <v>349</v>
      </c>
      <c r="N472" s="94" t="s">
        <v>363</v>
      </c>
      <c r="O472" s="94" t="s">
        <v>63</v>
      </c>
      <c r="P472" s="10">
        <v>240</v>
      </c>
      <c r="Q472" s="198">
        <f>30-30</f>
        <v>0</v>
      </c>
      <c r="R472" s="198">
        <f>30-30</f>
        <v>0</v>
      </c>
      <c r="S472" s="198">
        <f>30-30</f>
        <v>0</v>
      </c>
    </row>
    <row r="473" spans="1:19" ht="29.25" customHeight="1">
      <c r="A473" s="97"/>
      <c r="B473" s="96"/>
      <c r="C473" s="101"/>
      <c r="D473" s="99"/>
      <c r="E473" s="102"/>
      <c r="F473" s="102"/>
      <c r="G473" s="87"/>
      <c r="H473" s="22" t="s">
        <v>587</v>
      </c>
      <c r="I473" s="10">
        <v>663</v>
      </c>
      <c r="J473" s="16">
        <v>7</v>
      </c>
      <c r="K473" s="16">
        <v>9</v>
      </c>
      <c r="L473" s="16">
        <v>30</v>
      </c>
      <c r="M473" s="94" t="s">
        <v>349</v>
      </c>
      <c r="N473" s="94" t="s">
        <v>370</v>
      </c>
      <c r="O473" s="94" t="s">
        <v>394</v>
      </c>
      <c r="P473" s="10"/>
      <c r="Q473" s="198">
        <f>Q474+Q481+Q479</f>
        <v>4183.200000000001</v>
      </c>
      <c r="R473" s="198">
        <f>R474+R481+R479</f>
        <v>4183.200000000001</v>
      </c>
      <c r="S473" s="198">
        <f>S474+S481+S479</f>
        <v>4183.400000000001</v>
      </c>
    </row>
    <row r="474" spans="1:19" ht="27" customHeight="1">
      <c r="A474" s="97"/>
      <c r="B474" s="96"/>
      <c r="C474" s="101"/>
      <c r="D474" s="99"/>
      <c r="E474" s="102"/>
      <c r="F474" s="102"/>
      <c r="G474" s="87"/>
      <c r="H474" s="22" t="s">
        <v>100</v>
      </c>
      <c r="I474" s="10">
        <v>663</v>
      </c>
      <c r="J474" s="16">
        <v>7</v>
      </c>
      <c r="K474" s="16">
        <v>9</v>
      </c>
      <c r="L474" s="16">
        <v>30</v>
      </c>
      <c r="M474" s="94" t="s">
        <v>349</v>
      </c>
      <c r="N474" s="94" t="s">
        <v>370</v>
      </c>
      <c r="O474" s="94" t="s">
        <v>400</v>
      </c>
      <c r="P474" s="10"/>
      <c r="Q474" s="198">
        <f>SUM(Q475:Q478)</f>
        <v>3594.6000000000004</v>
      </c>
      <c r="R474" s="198">
        <f>SUM(R475:R478)</f>
        <v>3594.6000000000004</v>
      </c>
      <c r="S474" s="198">
        <f>SUM(S475:S478)</f>
        <v>3594.8</v>
      </c>
    </row>
    <row r="475" spans="1:19" ht="27" customHeight="1">
      <c r="A475" s="97"/>
      <c r="B475" s="96"/>
      <c r="C475" s="101"/>
      <c r="D475" s="99"/>
      <c r="E475" s="102"/>
      <c r="F475" s="102"/>
      <c r="G475" s="87"/>
      <c r="H475" s="22" t="s">
        <v>321</v>
      </c>
      <c r="I475" s="10">
        <v>663</v>
      </c>
      <c r="J475" s="16">
        <v>7</v>
      </c>
      <c r="K475" s="16">
        <v>9</v>
      </c>
      <c r="L475" s="16">
        <v>30</v>
      </c>
      <c r="M475" s="94" t="s">
        <v>349</v>
      </c>
      <c r="N475" s="94" t="s">
        <v>370</v>
      </c>
      <c r="O475" s="94" t="s">
        <v>400</v>
      </c>
      <c r="P475" s="10">
        <v>120</v>
      </c>
      <c r="Q475" s="198">
        <f>3868.4-588.6</f>
        <v>3279.8</v>
      </c>
      <c r="R475" s="198">
        <f>3868.4-588.6</f>
        <v>3279.8</v>
      </c>
      <c r="S475" s="198">
        <f>3868.4-588.6</f>
        <v>3279.8</v>
      </c>
    </row>
    <row r="476" spans="1:19" ht="26.25" customHeight="1">
      <c r="A476" s="97"/>
      <c r="B476" s="96"/>
      <c r="C476" s="101"/>
      <c r="D476" s="99"/>
      <c r="E476" s="102"/>
      <c r="F476" s="102"/>
      <c r="G476" s="87"/>
      <c r="H476" s="22" t="s">
        <v>459</v>
      </c>
      <c r="I476" s="10">
        <v>663</v>
      </c>
      <c r="J476" s="16">
        <v>7</v>
      </c>
      <c r="K476" s="16">
        <v>9</v>
      </c>
      <c r="L476" s="16">
        <v>30</v>
      </c>
      <c r="M476" s="94" t="s">
        <v>349</v>
      </c>
      <c r="N476" s="94" t="s">
        <v>370</v>
      </c>
      <c r="O476" s="94" t="s">
        <v>400</v>
      </c>
      <c r="P476" s="10">
        <v>240</v>
      </c>
      <c r="Q476" s="198">
        <v>314.8</v>
      </c>
      <c r="R476" s="198">
        <v>314.8</v>
      </c>
      <c r="S476" s="198">
        <v>315</v>
      </c>
    </row>
    <row r="477" spans="1:19" ht="26.25" customHeight="1" hidden="1">
      <c r="A477" s="97"/>
      <c r="B477" s="96"/>
      <c r="C477" s="101"/>
      <c r="D477" s="99"/>
      <c r="E477" s="102"/>
      <c r="F477" s="102"/>
      <c r="G477" s="87"/>
      <c r="H477" s="22" t="s">
        <v>464</v>
      </c>
      <c r="I477" s="10">
        <v>663</v>
      </c>
      <c r="J477" s="16">
        <v>7</v>
      </c>
      <c r="K477" s="16">
        <v>9</v>
      </c>
      <c r="L477" s="16">
        <v>30</v>
      </c>
      <c r="M477" s="94" t="s">
        <v>349</v>
      </c>
      <c r="N477" s="94" t="s">
        <v>370</v>
      </c>
      <c r="O477" s="94" t="s">
        <v>400</v>
      </c>
      <c r="P477" s="10">
        <v>320</v>
      </c>
      <c r="Q477" s="198">
        <v>0</v>
      </c>
      <c r="R477" s="198">
        <v>0</v>
      </c>
      <c r="S477" s="198">
        <v>0</v>
      </c>
    </row>
    <row r="478" spans="1:19" ht="26.25" customHeight="1" hidden="1">
      <c r="A478" s="97"/>
      <c r="B478" s="96"/>
      <c r="C478" s="101"/>
      <c r="D478" s="99"/>
      <c r="E478" s="102"/>
      <c r="F478" s="102"/>
      <c r="G478" s="87"/>
      <c r="H478" s="11" t="s">
        <v>460</v>
      </c>
      <c r="I478" s="10">
        <v>663</v>
      </c>
      <c r="J478" s="16">
        <v>7</v>
      </c>
      <c r="K478" s="16">
        <v>9</v>
      </c>
      <c r="L478" s="16">
        <v>30</v>
      </c>
      <c r="M478" s="94" t="s">
        <v>349</v>
      </c>
      <c r="N478" s="94" t="s">
        <v>370</v>
      </c>
      <c r="O478" s="94" t="s">
        <v>400</v>
      </c>
      <c r="P478" s="10">
        <v>850</v>
      </c>
      <c r="Q478" s="198">
        <v>0</v>
      </c>
      <c r="R478" s="198">
        <v>0</v>
      </c>
      <c r="S478" s="198">
        <v>0</v>
      </c>
    </row>
    <row r="479" spans="1:19" ht="40.5" customHeight="1">
      <c r="A479" s="97"/>
      <c r="B479" s="96"/>
      <c r="C479" s="101"/>
      <c r="D479" s="99"/>
      <c r="E479" s="102"/>
      <c r="F479" s="102"/>
      <c r="G479" s="87"/>
      <c r="H479" s="232" t="s">
        <v>610</v>
      </c>
      <c r="I479" s="10">
        <v>663</v>
      </c>
      <c r="J479" s="16">
        <v>7</v>
      </c>
      <c r="K479" s="16">
        <v>9</v>
      </c>
      <c r="L479" s="16">
        <v>30</v>
      </c>
      <c r="M479" s="94" t="s">
        <v>349</v>
      </c>
      <c r="N479" s="94" t="s">
        <v>370</v>
      </c>
      <c r="O479" s="94" t="s">
        <v>609</v>
      </c>
      <c r="P479" s="10"/>
      <c r="Q479" s="198">
        <f>Q480</f>
        <v>588.6</v>
      </c>
      <c r="R479" s="198">
        <f>R480</f>
        <v>588.6</v>
      </c>
      <c r="S479" s="198">
        <f>S480</f>
        <v>588.6</v>
      </c>
    </row>
    <row r="480" spans="1:19" ht="26.25" customHeight="1">
      <c r="A480" s="97"/>
      <c r="B480" s="96"/>
      <c r="C480" s="101"/>
      <c r="D480" s="99"/>
      <c r="E480" s="102"/>
      <c r="F480" s="102"/>
      <c r="G480" s="87"/>
      <c r="H480" s="22" t="s">
        <v>321</v>
      </c>
      <c r="I480" s="10">
        <v>663</v>
      </c>
      <c r="J480" s="16">
        <v>7</v>
      </c>
      <c r="K480" s="16">
        <v>9</v>
      </c>
      <c r="L480" s="16">
        <v>30</v>
      </c>
      <c r="M480" s="94" t="s">
        <v>349</v>
      </c>
      <c r="N480" s="94" t="s">
        <v>370</v>
      </c>
      <c r="O480" s="94" t="s">
        <v>609</v>
      </c>
      <c r="P480" s="10">
        <v>120</v>
      </c>
      <c r="Q480" s="198">
        <v>588.6</v>
      </c>
      <c r="R480" s="198">
        <v>588.6</v>
      </c>
      <c r="S480" s="198">
        <v>588.6</v>
      </c>
    </row>
    <row r="481" spans="1:19" ht="38.25" customHeight="1" hidden="1">
      <c r="A481" s="97"/>
      <c r="B481" s="96"/>
      <c r="C481" s="101"/>
      <c r="D481" s="99"/>
      <c r="E481" s="102"/>
      <c r="F481" s="102"/>
      <c r="G481" s="87"/>
      <c r="H481" s="232" t="s">
        <v>250</v>
      </c>
      <c r="I481" s="10">
        <v>663</v>
      </c>
      <c r="J481" s="16">
        <v>7</v>
      </c>
      <c r="K481" s="16">
        <v>9</v>
      </c>
      <c r="L481" s="16">
        <v>30</v>
      </c>
      <c r="M481" s="94" t="s">
        <v>349</v>
      </c>
      <c r="N481" s="94" t="s">
        <v>370</v>
      </c>
      <c r="O481" s="94" t="s">
        <v>63</v>
      </c>
      <c r="P481" s="10"/>
      <c r="Q481" s="198">
        <f>SUM(Q482:Q484)</f>
        <v>0</v>
      </c>
      <c r="R481" s="198">
        <f>SUM(R482:R484)</f>
        <v>0</v>
      </c>
      <c r="S481" s="198">
        <f>SUM(S482:S484)</f>
        <v>0</v>
      </c>
    </row>
    <row r="482" spans="1:19" ht="27" customHeight="1" hidden="1">
      <c r="A482" s="97"/>
      <c r="B482" s="96"/>
      <c r="C482" s="101"/>
      <c r="D482" s="99"/>
      <c r="E482" s="102"/>
      <c r="F482" s="102"/>
      <c r="G482" s="87"/>
      <c r="H482" s="232" t="s">
        <v>462</v>
      </c>
      <c r="I482" s="10">
        <v>663</v>
      </c>
      <c r="J482" s="16">
        <v>7</v>
      </c>
      <c r="K482" s="16">
        <v>9</v>
      </c>
      <c r="L482" s="16">
        <v>30</v>
      </c>
      <c r="M482" s="94" t="s">
        <v>349</v>
      </c>
      <c r="N482" s="94" t="s">
        <v>370</v>
      </c>
      <c r="O482" s="94" t="s">
        <v>63</v>
      </c>
      <c r="P482" s="10">
        <v>110</v>
      </c>
      <c r="Q482" s="198">
        <v>0</v>
      </c>
      <c r="R482" s="198">
        <v>0</v>
      </c>
      <c r="S482" s="198">
        <v>0</v>
      </c>
    </row>
    <row r="483" spans="1:19" ht="22.5" customHeight="1" hidden="1">
      <c r="A483" s="97"/>
      <c r="B483" s="96"/>
      <c r="C483" s="101"/>
      <c r="D483" s="99"/>
      <c r="E483" s="102"/>
      <c r="F483" s="102"/>
      <c r="G483" s="87"/>
      <c r="H483" s="232" t="s">
        <v>459</v>
      </c>
      <c r="I483" s="10">
        <v>663</v>
      </c>
      <c r="J483" s="16">
        <v>7</v>
      </c>
      <c r="K483" s="16">
        <v>9</v>
      </c>
      <c r="L483" s="16">
        <v>30</v>
      </c>
      <c r="M483" s="94" t="s">
        <v>349</v>
      </c>
      <c r="N483" s="94" t="s">
        <v>370</v>
      </c>
      <c r="O483" s="94" t="s">
        <v>63</v>
      </c>
      <c r="P483" s="10">
        <v>240</v>
      </c>
      <c r="Q483" s="198">
        <v>0</v>
      </c>
      <c r="R483" s="198">
        <v>0</v>
      </c>
      <c r="S483" s="198">
        <v>0</v>
      </c>
    </row>
    <row r="484" spans="1:19" ht="22.5" customHeight="1" hidden="1">
      <c r="A484" s="97"/>
      <c r="B484" s="96"/>
      <c r="C484" s="101"/>
      <c r="D484" s="99"/>
      <c r="E484" s="102"/>
      <c r="F484" s="102"/>
      <c r="G484" s="87"/>
      <c r="H484" s="11" t="s">
        <v>460</v>
      </c>
      <c r="I484" s="10">
        <v>663</v>
      </c>
      <c r="J484" s="16">
        <v>7</v>
      </c>
      <c r="K484" s="16">
        <v>9</v>
      </c>
      <c r="L484" s="16">
        <v>30</v>
      </c>
      <c r="M484" s="94" t="s">
        <v>349</v>
      </c>
      <c r="N484" s="94" t="s">
        <v>370</v>
      </c>
      <c r="O484" s="94" t="s">
        <v>63</v>
      </c>
      <c r="P484" s="10">
        <v>850</v>
      </c>
      <c r="Q484" s="198">
        <v>0</v>
      </c>
      <c r="R484" s="198">
        <v>0</v>
      </c>
      <c r="S484" s="198">
        <v>0</v>
      </c>
    </row>
    <row r="485" spans="1:19" ht="39.75" customHeight="1">
      <c r="A485" s="97"/>
      <c r="B485" s="96"/>
      <c r="C485" s="101"/>
      <c r="D485" s="99"/>
      <c r="E485" s="102"/>
      <c r="F485" s="102"/>
      <c r="G485" s="87"/>
      <c r="H485" s="5" t="s">
        <v>645</v>
      </c>
      <c r="I485" s="10">
        <v>663</v>
      </c>
      <c r="J485" s="16">
        <v>7</v>
      </c>
      <c r="K485" s="16">
        <v>9</v>
      </c>
      <c r="L485" s="93" t="s">
        <v>647</v>
      </c>
      <c r="M485" s="94" t="s">
        <v>349</v>
      </c>
      <c r="N485" s="94" t="s">
        <v>359</v>
      </c>
      <c r="O485" s="94" t="s">
        <v>394</v>
      </c>
      <c r="P485" s="10"/>
      <c r="Q485" s="198">
        <f>Q486</f>
        <v>70</v>
      </c>
      <c r="R485" s="198">
        <f aca="true" t="shared" si="51" ref="R485:S487">R486</f>
        <v>70</v>
      </c>
      <c r="S485" s="198">
        <f t="shared" si="51"/>
        <v>70</v>
      </c>
    </row>
    <row r="486" spans="1:19" ht="33.75" customHeight="1">
      <c r="A486" s="97"/>
      <c r="B486" s="96"/>
      <c r="C486" s="101"/>
      <c r="D486" s="99"/>
      <c r="E486" s="102"/>
      <c r="F486" s="102"/>
      <c r="G486" s="87"/>
      <c r="H486" s="5" t="s">
        <v>648</v>
      </c>
      <c r="I486" s="10">
        <v>663</v>
      </c>
      <c r="J486" s="16">
        <v>7</v>
      </c>
      <c r="K486" s="16">
        <v>9</v>
      </c>
      <c r="L486" s="93" t="s">
        <v>647</v>
      </c>
      <c r="M486" s="94" t="s">
        <v>349</v>
      </c>
      <c r="N486" s="94" t="s">
        <v>367</v>
      </c>
      <c r="O486" s="94" t="s">
        <v>394</v>
      </c>
      <c r="P486" s="10"/>
      <c r="Q486" s="198">
        <f>Q487</f>
        <v>70</v>
      </c>
      <c r="R486" s="198">
        <f t="shared" si="51"/>
        <v>70</v>
      </c>
      <c r="S486" s="198">
        <f t="shared" si="51"/>
        <v>70</v>
      </c>
    </row>
    <row r="487" spans="1:19" ht="42" customHeight="1">
      <c r="A487" s="97"/>
      <c r="B487" s="96"/>
      <c r="C487" s="101"/>
      <c r="D487" s="99"/>
      <c r="E487" s="102"/>
      <c r="F487" s="102"/>
      <c r="G487" s="87"/>
      <c r="H487" s="5" t="s">
        <v>649</v>
      </c>
      <c r="I487" s="10">
        <v>663</v>
      </c>
      <c r="J487" s="16">
        <v>7</v>
      </c>
      <c r="K487" s="16">
        <v>9</v>
      </c>
      <c r="L487" s="93" t="s">
        <v>647</v>
      </c>
      <c r="M487" s="94" t="s">
        <v>349</v>
      </c>
      <c r="N487" s="94" t="s">
        <v>367</v>
      </c>
      <c r="O487" s="94" t="s">
        <v>18</v>
      </c>
      <c r="P487" s="10"/>
      <c r="Q487" s="198">
        <f>Q488</f>
        <v>70</v>
      </c>
      <c r="R487" s="198">
        <f t="shared" si="51"/>
        <v>70</v>
      </c>
      <c r="S487" s="198">
        <f t="shared" si="51"/>
        <v>70</v>
      </c>
    </row>
    <row r="488" spans="1:19" ht="28.5" customHeight="1">
      <c r="A488" s="97"/>
      <c r="B488" s="96"/>
      <c r="C488" s="101"/>
      <c r="D488" s="99"/>
      <c r="E488" s="102"/>
      <c r="F488" s="102"/>
      <c r="G488" s="87"/>
      <c r="H488" s="5" t="s">
        <v>459</v>
      </c>
      <c r="I488" s="10">
        <v>663</v>
      </c>
      <c r="J488" s="16">
        <v>7</v>
      </c>
      <c r="K488" s="16">
        <v>9</v>
      </c>
      <c r="L488" s="93" t="s">
        <v>647</v>
      </c>
      <c r="M488" s="94" t="s">
        <v>349</v>
      </c>
      <c r="N488" s="94" t="s">
        <v>367</v>
      </c>
      <c r="O488" s="94" t="s">
        <v>18</v>
      </c>
      <c r="P488" s="10">
        <v>240</v>
      </c>
      <c r="Q488" s="198">
        <v>70</v>
      </c>
      <c r="R488" s="198">
        <v>70</v>
      </c>
      <c r="S488" s="198">
        <v>70</v>
      </c>
    </row>
    <row r="489" spans="1:19" s="174" customFormat="1" ht="24.75" customHeight="1">
      <c r="A489" s="138"/>
      <c r="B489" s="139"/>
      <c r="C489" s="138"/>
      <c r="D489" s="377">
        <v>10000</v>
      </c>
      <c r="E489" s="378"/>
      <c r="F489" s="378"/>
      <c r="G489" s="132">
        <v>240</v>
      </c>
      <c r="H489" s="133" t="s">
        <v>330</v>
      </c>
      <c r="I489" s="134">
        <v>27</v>
      </c>
      <c r="J489" s="144">
        <v>8</v>
      </c>
      <c r="K489" s="135"/>
      <c r="L489" s="136"/>
      <c r="M489" s="137"/>
      <c r="N489" s="137"/>
      <c r="O489" s="137"/>
      <c r="P489" s="134"/>
      <c r="Q489" s="197">
        <f aca="true" t="shared" si="52" ref="Q489:S490">Q490</f>
        <v>30986.6</v>
      </c>
      <c r="R489" s="197">
        <f t="shared" si="52"/>
        <v>28667.1</v>
      </c>
      <c r="S489" s="197">
        <f t="shared" si="52"/>
        <v>28667.199999999997</v>
      </c>
    </row>
    <row r="490" spans="1:19" s="174" customFormat="1" ht="25.5" customHeight="1">
      <c r="A490" s="138"/>
      <c r="B490" s="139"/>
      <c r="C490" s="149"/>
      <c r="D490" s="146"/>
      <c r="E490" s="379">
        <v>15200</v>
      </c>
      <c r="F490" s="379"/>
      <c r="G490" s="132">
        <v>240</v>
      </c>
      <c r="H490" s="133" t="s">
        <v>139</v>
      </c>
      <c r="I490" s="134">
        <v>27</v>
      </c>
      <c r="J490" s="144">
        <v>8</v>
      </c>
      <c r="K490" s="135">
        <v>1</v>
      </c>
      <c r="L490" s="136"/>
      <c r="M490" s="137"/>
      <c r="N490" s="137"/>
      <c r="O490" s="137"/>
      <c r="P490" s="134"/>
      <c r="Q490" s="197">
        <f t="shared" si="52"/>
        <v>30986.6</v>
      </c>
      <c r="R490" s="197">
        <f t="shared" si="52"/>
        <v>28667.1</v>
      </c>
      <c r="S490" s="197">
        <f t="shared" si="52"/>
        <v>28667.199999999997</v>
      </c>
    </row>
    <row r="491" spans="1:19" ht="25.5" customHeight="1">
      <c r="A491" s="97"/>
      <c r="B491" s="96"/>
      <c r="C491" s="101"/>
      <c r="D491" s="99"/>
      <c r="E491" s="374">
        <v>20400</v>
      </c>
      <c r="F491" s="374"/>
      <c r="G491" s="87">
        <v>850</v>
      </c>
      <c r="H491" s="5" t="s">
        <v>426</v>
      </c>
      <c r="I491" s="10">
        <v>27</v>
      </c>
      <c r="J491" s="7">
        <v>8</v>
      </c>
      <c r="K491" s="16">
        <v>1</v>
      </c>
      <c r="L491" s="93" t="s">
        <v>427</v>
      </c>
      <c r="M491" s="94" t="s">
        <v>349</v>
      </c>
      <c r="N491" s="94" t="s">
        <v>359</v>
      </c>
      <c r="O491" s="94" t="s">
        <v>394</v>
      </c>
      <c r="P491" s="10"/>
      <c r="Q491" s="198">
        <f>Q492+Q501+Q506</f>
        <v>30986.6</v>
      </c>
      <c r="R491" s="198">
        <f>R492+R501+R506</f>
        <v>28667.1</v>
      </c>
      <c r="S491" s="198">
        <f>S492+S501+S506</f>
        <v>28667.199999999997</v>
      </c>
    </row>
    <row r="492" spans="1:19" ht="39.75" customHeight="1">
      <c r="A492" s="97"/>
      <c r="B492" s="96"/>
      <c r="C492" s="101"/>
      <c r="D492" s="99"/>
      <c r="E492" s="111"/>
      <c r="F492" s="111"/>
      <c r="G492" s="103">
        <v>120</v>
      </c>
      <c r="H492" s="18" t="s">
        <v>64</v>
      </c>
      <c r="I492" s="6">
        <v>27</v>
      </c>
      <c r="J492" s="7">
        <v>8</v>
      </c>
      <c r="K492" s="16">
        <v>1</v>
      </c>
      <c r="L492" s="93" t="s">
        <v>427</v>
      </c>
      <c r="M492" s="94" t="s">
        <v>349</v>
      </c>
      <c r="N492" s="94" t="s">
        <v>350</v>
      </c>
      <c r="O492" s="94" t="s">
        <v>394</v>
      </c>
      <c r="P492" s="6"/>
      <c r="Q492" s="200">
        <f>Q493+Q497+Q499+Q495</f>
        <v>13429.6</v>
      </c>
      <c r="R492" s="200">
        <f>R493+R497+R499+R495</f>
        <v>13429.6</v>
      </c>
      <c r="S492" s="200">
        <f>S493+S497+S499+S495</f>
        <v>13429.6</v>
      </c>
    </row>
    <row r="493" spans="1:19" ht="25.5" customHeight="1">
      <c r="A493" s="97"/>
      <c r="B493" s="96"/>
      <c r="C493" s="101"/>
      <c r="D493" s="99"/>
      <c r="E493" s="111"/>
      <c r="F493" s="111"/>
      <c r="G493" s="103"/>
      <c r="H493" s="18" t="s">
        <v>66</v>
      </c>
      <c r="I493" s="10">
        <v>27</v>
      </c>
      <c r="J493" s="7">
        <v>8</v>
      </c>
      <c r="K493" s="16">
        <v>1</v>
      </c>
      <c r="L493" s="93" t="s">
        <v>427</v>
      </c>
      <c r="M493" s="94" t="s">
        <v>349</v>
      </c>
      <c r="N493" s="94" t="s">
        <v>350</v>
      </c>
      <c r="O493" s="94" t="s">
        <v>65</v>
      </c>
      <c r="P493" s="6"/>
      <c r="Q493" s="200">
        <f>Q494</f>
        <v>10319.1</v>
      </c>
      <c r="R493" s="200">
        <f>R494</f>
        <v>10319.1</v>
      </c>
      <c r="S493" s="200">
        <f>S494</f>
        <v>10319.1</v>
      </c>
    </row>
    <row r="494" spans="1:19" ht="24.75" customHeight="1">
      <c r="A494" s="97"/>
      <c r="B494" s="96"/>
      <c r="C494" s="101"/>
      <c r="D494" s="99"/>
      <c r="E494" s="111"/>
      <c r="F494" s="111"/>
      <c r="G494" s="103"/>
      <c r="H494" s="230" t="s">
        <v>461</v>
      </c>
      <c r="I494" s="10">
        <v>27</v>
      </c>
      <c r="J494" s="16">
        <v>8</v>
      </c>
      <c r="K494" s="16">
        <v>1</v>
      </c>
      <c r="L494" s="93" t="s">
        <v>427</v>
      </c>
      <c r="M494" s="94" t="s">
        <v>349</v>
      </c>
      <c r="N494" s="94" t="s">
        <v>350</v>
      </c>
      <c r="O494" s="94" t="s">
        <v>65</v>
      </c>
      <c r="P494" s="6">
        <v>610</v>
      </c>
      <c r="Q494" s="200">
        <f>'Приложение 8'!Q269</f>
        <v>10319.1</v>
      </c>
      <c r="R494" s="200">
        <f>'Приложение 8'!R269</f>
        <v>10319.1</v>
      </c>
      <c r="S494" s="200">
        <f>'Приложение 8'!S269</f>
        <v>10319.1</v>
      </c>
    </row>
    <row r="495" spans="1:19" ht="30" customHeight="1">
      <c r="A495" s="97"/>
      <c r="B495" s="96"/>
      <c r="C495" s="101"/>
      <c r="D495" s="99"/>
      <c r="E495" s="111"/>
      <c r="F495" s="111"/>
      <c r="G495" s="103"/>
      <c r="H495" s="230" t="s">
        <v>610</v>
      </c>
      <c r="I495" s="10">
        <v>27</v>
      </c>
      <c r="J495" s="16">
        <v>8</v>
      </c>
      <c r="K495" s="16">
        <v>1</v>
      </c>
      <c r="L495" s="93" t="s">
        <v>427</v>
      </c>
      <c r="M495" s="94" t="s">
        <v>349</v>
      </c>
      <c r="N495" s="94" t="s">
        <v>350</v>
      </c>
      <c r="O495" s="94" t="s">
        <v>609</v>
      </c>
      <c r="P495" s="6"/>
      <c r="Q495" s="200">
        <f>Q496</f>
        <v>1224.1</v>
      </c>
      <c r="R495" s="200">
        <f>R496</f>
        <v>1224.1</v>
      </c>
      <c r="S495" s="200">
        <f>S496</f>
        <v>1224.1</v>
      </c>
    </row>
    <row r="496" spans="1:19" ht="24.75" customHeight="1">
      <c r="A496" s="97"/>
      <c r="B496" s="96"/>
      <c r="C496" s="101"/>
      <c r="D496" s="99"/>
      <c r="E496" s="111"/>
      <c r="F496" s="111"/>
      <c r="G496" s="103"/>
      <c r="H496" s="230" t="s">
        <v>461</v>
      </c>
      <c r="I496" s="10">
        <v>27</v>
      </c>
      <c r="J496" s="16">
        <v>8</v>
      </c>
      <c r="K496" s="16">
        <v>1</v>
      </c>
      <c r="L496" s="93" t="s">
        <v>427</v>
      </c>
      <c r="M496" s="94" t="s">
        <v>349</v>
      </c>
      <c r="N496" s="94" t="s">
        <v>350</v>
      </c>
      <c r="O496" s="94" t="s">
        <v>609</v>
      </c>
      <c r="P496" s="6">
        <v>610</v>
      </c>
      <c r="Q496" s="200">
        <v>1224.1</v>
      </c>
      <c r="R496" s="200">
        <v>1224.1</v>
      </c>
      <c r="S496" s="200">
        <v>1224.1</v>
      </c>
    </row>
    <row r="497" spans="1:19" ht="24.75" customHeight="1">
      <c r="A497" s="97"/>
      <c r="B497" s="96"/>
      <c r="C497" s="101"/>
      <c r="D497" s="99"/>
      <c r="E497" s="111"/>
      <c r="F497" s="111"/>
      <c r="G497" s="103"/>
      <c r="H497" s="5" t="s">
        <v>544</v>
      </c>
      <c r="I497" s="10">
        <v>27</v>
      </c>
      <c r="J497" s="16">
        <v>8</v>
      </c>
      <c r="K497" s="16">
        <v>1</v>
      </c>
      <c r="L497" s="93" t="s">
        <v>427</v>
      </c>
      <c r="M497" s="94" t="s">
        <v>349</v>
      </c>
      <c r="N497" s="94" t="s">
        <v>350</v>
      </c>
      <c r="O497" s="94" t="s">
        <v>543</v>
      </c>
      <c r="P497" s="6"/>
      <c r="Q497" s="200">
        <f>Q498</f>
        <v>340</v>
      </c>
      <c r="R497" s="200">
        <f>R498</f>
        <v>340</v>
      </c>
      <c r="S497" s="200">
        <f>S498</f>
        <v>340</v>
      </c>
    </row>
    <row r="498" spans="1:19" ht="24" customHeight="1">
      <c r="A498" s="97"/>
      <c r="B498" s="96"/>
      <c r="C498" s="101"/>
      <c r="D498" s="99"/>
      <c r="E498" s="111"/>
      <c r="F498" s="111"/>
      <c r="G498" s="103"/>
      <c r="H498" s="230" t="s">
        <v>461</v>
      </c>
      <c r="I498" s="10">
        <v>27</v>
      </c>
      <c r="J498" s="16">
        <v>8</v>
      </c>
      <c r="K498" s="16">
        <v>1</v>
      </c>
      <c r="L498" s="93" t="s">
        <v>427</v>
      </c>
      <c r="M498" s="94" t="s">
        <v>349</v>
      </c>
      <c r="N498" s="94" t="s">
        <v>350</v>
      </c>
      <c r="O498" s="94" t="s">
        <v>543</v>
      </c>
      <c r="P498" s="6">
        <v>610</v>
      </c>
      <c r="Q498" s="200">
        <v>340</v>
      </c>
      <c r="R498" s="200">
        <v>340</v>
      </c>
      <c r="S498" s="200">
        <v>340</v>
      </c>
    </row>
    <row r="499" spans="1:19" ht="27" customHeight="1">
      <c r="A499" s="97"/>
      <c r="B499" s="96"/>
      <c r="C499" s="101"/>
      <c r="D499" s="99"/>
      <c r="E499" s="111"/>
      <c r="F499" s="111"/>
      <c r="G499" s="103"/>
      <c r="H499" s="5" t="s">
        <v>436</v>
      </c>
      <c r="I499" s="10">
        <v>27</v>
      </c>
      <c r="J499" s="16">
        <v>8</v>
      </c>
      <c r="K499" s="16">
        <v>1</v>
      </c>
      <c r="L499" s="93" t="s">
        <v>427</v>
      </c>
      <c r="M499" s="94" t="s">
        <v>349</v>
      </c>
      <c r="N499" s="94" t="s">
        <v>350</v>
      </c>
      <c r="O499" s="94" t="s">
        <v>579</v>
      </c>
      <c r="P499" s="6"/>
      <c r="Q499" s="200">
        <f>Q500</f>
        <v>1546.4</v>
      </c>
      <c r="R499" s="200">
        <f>R500</f>
        <v>1546.4</v>
      </c>
      <c r="S499" s="200">
        <f>S500</f>
        <v>1546.4</v>
      </c>
    </row>
    <row r="500" spans="1:19" ht="30" customHeight="1">
      <c r="A500" s="97"/>
      <c r="B500" s="96"/>
      <c r="C500" s="101"/>
      <c r="D500" s="99"/>
      <c r="E500" s="111"/>
      <c r="F500" s="111"/>
      <c r="G500" s="103"/>
      <c r="H500" s="230" t="s">
        <v>461</v>
      </c>
      <c r="I500" s="10">
        <v>27</v>
      </c>
      <c r="J500" s="16">
        <v>8</v>
      </c>
      <c r="K500" s="16">
        <v>1</v>
      </c>
      <c r="L500" s="93" t="s">
        <v>427</v>
      </c>
      <c r="M500" s="94" t="s">
        <v>349</v>
      </c>
      <c r="N500" s="94" t="s">
        <v>350</v>
      </c>
      <c r="O500" s="94" t="s">
        <v>579</v>
      </c>
      <c r="P500" s="6">
        <v>610</v>
      </c>
      <c r="Q500" s="200">
        <f>'Приложение 8'!Q275</f>
        <v>1546.4</v>
      </c>
      <c r="R500" s="200">
        <f>'Приложение 8'!R275</f>
        <v>1546.4</v>
      </c>
      <c r="S500" s="200">
        <f>'Приложение 8'!S275</f>
        <v>1546.4</v>
      </c>
    </row>
    <row r="501" spans="1:19" ht="32.25" customHeight="1">
      <c r="A501" s="97"/>
      <c r="B501" s="96"/>
      <c r="C501" s="101"/>
      <c r="D501" s="99"/>
      <c r="E501" s="111"/>
      <c r="F501" s="111"/>
      <c r="G501" s="103"/>
      <c r="H501" s="5" t="s">
        <v>437</v>
      </c>
      <c r="I501" s="10">
        <v>27</v>
      </c>
      <c r="J501" s="16">
        <v>8</v>
      </c>
      <c r="K501" s="16">
        <v>1</v>
      </c>
      <c r="L501" s="93" t="s">
        <v>427</v>
      </c>
      <c r="M501" s="94" t="s">
        <v>349</v>
      </c>
      <c r="N501" s="94" t="s">
        <v>367</v>
      </c>
      <c r="O501" s="94" t="s">
        <v>394</v>
      </c>
      <c r="P501" s="6"/>
      <c r="Q501" s="200">
        <f>Q502+Q504</f>
        <v>9030</v>
      </c>
      <c r="R501" s="200">
        <f>R502+R504</f>
        <v>9200</v>
      </c>
      <c r="S501" s="200">
        <f>S502+S504</f>
        <v>9200</v>
      </c>
    </row>
    <row r="502" spans="1:19" ht="33" customHeight="1">
      <c r="A502" s="97"/>
      <c r="B502" s="96"/>
      <c r="C502" s="101"/>
      <c r="D502" s="99"/>
      <c r="E502" s="111"/>
      <c r="F502" s="111"/>
      <c r="G502" s="103"/>
      <c r="H502" s="5" t="s">
        <v>22</v>
      </c>
      <c r="I502" s="10">
        <v>27</v>
      </c>
      <c r="J502" s="16">
        <v>8</v>
      </c>
      <c r="K502" s="16">
        <v>1</v>
      </c>
      <c r="L502" s="93" t="s">
        <v>427</v>
      </c>
      <c r="M502" s="94" t="s">
        <v>349</v>
      </c>
      <c r="N502" s="94" t="s">
        <v>367</v>
      </c>
      <c r="O502" s="94" t="s">
        <v>23</v>
      </c>
      <c r="P502" s="6"/>
      <c r="Q502" s="200">
        <f>Q503</f>
        <v>6357</v>
      </c>
      <c r="R502" s="200">
        <f>R503</f>
        <v>6527</v>
      </c>
      <c r="S502" s="200">
        <f>S503</f>
        <v>6527</v>
      </c>
    </row>
    <row r="503" spans="1:19" ht="27" customHeight="1">
      <c r="A503" s="97"/>
      <c r="B503" s="96"/>
      <c r="C503" s="101"/>
      <c r="D503" s="99"/>
      <c r="E503" s="111"/>
      <c r="F503" s="111"/>
      <c r="G503" s="103"/>
      <c r="H503" s="5" t="s">
        <v>461</v>
      </c>
      <c r="I503" s="10">
        <v>27</v>
      </c>
      <c r="J503" s="16">
        <v>8</v>
      </c>
      <c r="K503" s="16">
        <v>1</v>
      </c>
      <c r="L503" s="93" t="s">
        <v>427</v>
      </c>
      <c r="M503" s="94" t="s">
        <v>349</v>
      </c>
      <c r="N503" s="94" t="s">
        <v>367</v>
      </c>
      <c r="O503" s="94" t="s">
        <v>23</v>
      </c>
      <c r="P503" s="6">
        <v>610</v>
      </c>
      <c r="Q503" s="200">
        <f>'Приложение 8'!Q278</f>
        <v>6357</v>
      </c>
      <c r="R503" s="200">
        <f>'Приложение 8'!R278</f>
        <v>6527</v>
      </c>
      <c r="S503" s="200">
        <f>'Приложение 8'!S278</f>
        <v>6527</v>
      </c>
    </row>
    <row r="504" spans="1:19" ht="33.75" customHeight="1">
      <c r="A504" s="97"/>
      <c r="B504" s="96"/>
      <c r="C504" s="101"/>
      <c r="D504" s="99"/>
      <c r="E504" s="111"/>
      <c r="F504" s="111"/>
      <c r="G504" s="103"/>
      <c r="H504" s="230" t="s">
        <v>610</v>
      </c>
      <c r="I504" s="10">
        <v>27</v>
      </c>
      <c r="J504" s="16">
        <v>8</v>
      </c>
      <c r="K504" s="16">
        <v>1</v>
      </c>
      <c r="L504" s="93" t="s">
        <v>427</v>
      </c>
      <c r="M504" s="94" t="s">
        <v>349</v>
      </c>
      <c r="N504" s="94" t="s">
        <v>367</v>
      </c>
      <c r="O504" s="94" t="s">
        <v>609</v>
      </c>
      <c r="P504" s="6"/>
      <c r="Q504" s="200">
        <f>Q505</f>
        <v>2673</v>
      </c>
      <c r="R504" s="200">
        <f>R505</f>
        <v>2673</v>
      </c>
      <c r="S504" s="200">
        <f>S505</f>
        <v>2673</v>
      </c>
    </row>
    <row r="505" spans="1:19" ht="27" customHeight="1">
      <c r="A505" s="97"/>
      <c r="B505" s="96"/>
      <c r="C505" s="101"/>
      <c r="D505" s="99"/>
      <c r="E505" s="111"/>
      <c r="F505" s="111"/>
      <c r="G505" s="103"/>
      <c r="H505" s="230" t="s">
        <v>461</v>
      </c>
      <c r="I505" s="10">
        <v>27</v>
      </c>
      <c r="J505" s="16">
        <v>8</v>
      </c>
      <c r="K505" s="16">
        <v>1</v>
      </c>
      <c r="L505" s="93" t="s">
        <v>427</v>
      </c>
      <c r="M505" s="94" t="s">
        <v>349</v>
      </c>
      <c r="N505" s="94" t="s">
        <v>367</v>
      </c>
      <c r="O505" s="94" t="s">
        <v>609</v>
      </c>
      <c r="P505" s="6">
        <v>610</v>
      </c>
      <c r="Q505" s="200">
        <v>2673</v>
      </c>
      <c r="R505" s="200">
        <v>2673</v>
      </c>
      <c r="S505" s="200">
        <v>2673</v>
      </c>
    </row>
    <row r="506" spans="1:19" ht="42" customHeight="1">
      <c r="A506" s="97"/>
      <c r="B506" s="96"/>
      <c r="C506" s="101"/>
      <c r="D506" s="99"/>
      <c r="E506" s="111"/>
      <c r="F506" s="111"/>
      <c r="G506" s="103"/>
      <c r="H506" s="5" t="s">
        <v>118</v>
      </c>
      <c r="I506" s="10">
        <v>27</v>
      </c>
      <c r="J506" s="16">
        <v>8</v>
      </c>
      <c r="K506" s="16">
        <v>1</v>
      </c>
      <c r="L506" s="93" t="s">
        <v>427</v>
      </c>
      <c r="M506" s="94" t="s">
        <v>349</v>
      </c>
      <c r="N506" s="94" t="s">
        <v>368</v>
      </c>
      <c r="O506" s="94" t="s">
        <v>394</v>
      </c>
      <c r="P506" s="6"/>
      <c r="Q506" s="200">
        <f>Q509+Q512+Q514+Q507</f>
        <v>8527</v>
      </c>
      <c r="R506" s="200">
        <f>R509+R512+R514+R507</f>
        <v>6037.5</v>
      </c>
      <c r="S506" s="200">
        <f>S509+S512+S514+S507</f>
        <v>6037.6</v>
      </c>
    </row>
    <row r="507" spans="1:19" ht="27" customHeight="1">
      <c r="A507" s="97"/>
      <c r="B507" s="96"/>
      <c r="C507" s="101"/>
      <c r="D507" s="99"/>
      <c r="E507" s="111"/>
      <c r="F507" s="111"/>
      <c r="G507" s="103"/>
      <c r="H507" s="5" t="s">
        <v>22</v>
      </c>
      <c r="I507" s="10">
        <v>27</v>
      </c>
      <c r="J507" s="16">
        <v>8</v>
      </c>
      <c r="K507" s="16">
        <v>1</v>
      </c>
      <c r="L507" s="93" t="s">
        <v>427</v>
      </c>
      <c r="M507" s="94" t="s">
        <v>349</v>
      </c>
      <c r="N507" s="94" t="s">
        <v>368</v>
      </c>
      <c r="O507" s="94" t="s">
        <v>23</v>
      </c>
      <c r="P507" s="6"/>
      <c r="Q507" s="200">
        <f>Q508</f>
        <v>5997.8</v>
      </c>
      <c r="R507" s="200">
        <f>R508</f>
        <v>6037.5</v>
      </c>
      <c r="S507" s="200">
        <f>S508</f>
        <v>6037.6</v>
      </c>
    </row>
    <row r="508" spans="1:19" ht="30" customHeight="1">
      <c r="A508" s="97"/>
      <c r="B508" s="96"/>
      <c r="C508" s="101"/>
      <c r="D508" s="99"/>
      <c r="E508" s="111"/>
      <c r="F508" s="111"/>
      <c r="G508" s="103"/>
      <c r="H508" s="5" t="s">
        <v>461</v>
      </c>
      <c r="I508" s="10">
        <v>27</v>
      </c>
      <c r="J508" s="16">
        <v>8</v>
      </c>
      <c r="K508" s="16">
        <v>1</v>
      </c>
      <c r="L508" s="93" t="s">
        <v>427</v>
      </c>
      <c r="M508" s="94" t="s">
        <v>349</v>
      </c>
      <c r="N508" s="94" t="s">
        <v>368</v>
      </c>
      <c r="O508" s="94" t="s">
        <v>23</v>
      </c>
      <c r="P508" s="6">
        <v>610</v>
      </c>
      <c r="Q508" s="200">
        <f>'Приложение 8'!Q283</f>
        <v>5997.8</v>
      </c>
      <c r="R508" s="200">
        <f>'Приложение 8'!R283</f>
        <v>6037.5</v>
      </c>
      <c r="S508" s="200">
        <f>'Приложение 8'!S283</f>
        <v>6037.6</v>
      </c>
    </row>
    <row r="509" spans="1:19" ht="24" customHeight="1" hidden="1">
      <c r="A509" s="97"/>
      <c r="B509" s="96"/>
      <c r="C509" s="101"/>
      <c r="D509" s="99"/>
      <c r="E509" s="111"/>
      <c r="F509" s="111"/>
      <c r="G509" s="103"/>
      <c r="H509" s="5" t="s">
        <v>438</v>
      </c>
      <c r="I509" s="10">
        <v>27</v>
      </c>
      <c r="J509" s="16">
        <v>8</v>
      </c>
      <c r="K509" s="16">
        <v>1</v>
      </c>
      <c r="L509" s="93" t="s">
        <v>427</v>
      </c>
      <c r="M509" s="94" t="s">
        <v>349</v>
      </c>
      <c r="N509" s="94" t="s">
        <v>368</v>
      </c>
      <c r="O509" s="94" t="s">
        <v>435</v>
      </c>
      <c r="P509" s="6"/>
      <c r="Q509" s="200">
        <f>Q511+Q510</f>
        <v>0</v>
      </c>
      <c r="R509" s="200">
        <f>R511+R510</f>
        <v>0</v>
      </c>
      <c r="S509" s="200">
        <f>S511+S510</f>
        <v>0</v>
      </c>
    </row>
    <row r="510" spans="1:19" ht="24" customHeight="1" hidden="1">
      <c r="A510" s="97"/>
      <c r="B510" s="96"/>
      <c r="C510" s="101"/>
      <c r="D510" s="105"/>
      <c r="E510" s="102"/>
      <c r="F510" s="102"/>
      <c r="G510" s="103"/>
      <c r="H510" s="5" t="s">
        <v>564</v>
      </c>
      <c r="I510" s="10">
        <v>27</v>
      </c>
      <c r="J510" s="16">
        <v>8</v>
      </c>
      <c r="K510" s="16">
        <v>1</v>
      </c>
      <c r="L510" s="93" t="s">
        <v>427</v>
      </c>
      <c r="M510" s="94" t="s">
        <v>349</v>
      </c>
      <c r="N510" s="94" t="s">
        <v>368</v>
      </c>
      <c r="O510" s="94" t="s">
        <v>435</v>
      </c>
      <c r="P510" s="6">
        <v>350</v>
      </c>
      <c r="Q510" s="200">
        <v>0</v>
      </c>
      <c r="R510" s="200">
        <v>0</v>
      </c>
      <c r="S510" s="200">
        <v>0</v>
      </c>
    </row>
    <row r="511" spans="1:19" ht="27.75" customHeight="1" hidden="1">
      <c r="A511" s="97"/>
      <c r="B511" s="96"/>
      <c r="C511" s="101"/>
      <c r="D511" s="105"/>
      <c r="E511" s="102"/>
      <c r="F511" s="102"/>
      <c r="G511" s="103"/>
      <c r="H511" s="5" t="s">
        <v>461</v>
      </c>
      <c r="I511" s="13">
        <v>27</v>
      </c>
      <c r="J511" s="16">
        <v>8</v>
      </c>
      <c r="K511" s="16">
        <v>1</v>
      </c>
      <c r="L511" s="93" t="s">
        <v>427</v>
      </c>
      <c r="M511" s="94" t="s">
        <v>349</v>
      </c>
      <c r="N511" s="94" t="s">
        <v>368</v>
      </c>
      <c r="O511" s="94" t="s">
        <v>435</v>
      </c>
      <c r="P511" s="6">
        <v>610</v>
      </c>
      <c r="Q511" s="200">
        <v>0</v>
      </c>
      <c r="R511" s="200">
        <v>0</v>
      </c>
      <c r="S511" s="200">
        <v>0</v>
      </c>
    </row>
    <row r="512" spans="1:19" ht="26.25" customHeight="1" hidden="1">
      <c r="A512" s="97"/>
      <c r="B512" s="96"/>
      <c r="C512" s="101"/>
      <c r="D512" s="105"/>
      <c r="E512" s="102"/>
      <c r="F512" s="102"/>
      <c r="G512" s="103"/>
      <c r="H512" s="5" t="s">
        <v>49</v>
      </c>
      <c r="I512" s="13">
        <v>27</v>
      </c>
      <c r="J512" s="16">
        <v>8</v>
      </c>
      <c r="K512" s="16">
        <v>1</v>
      </c>
      <c r="L512" s="93" t="s">
        <v>427</v>
      </c>
      <c r="M512" s="94" t="s">
        <v>349</v>
      </c>
      <c r="N512" s="94" t="s">
        <v>368</v>
      </c>
      <c r="O512" s="94" t="s">
        <v>50</v>
      </c>
      <c r="P512" s="6"/>
      <c r="Q512" s="200">
        <f>Q513</f>
        <v>0</v>
      </c>
      <c r="R512" s="200">
        <f>R513</f>
        <v>0</v>
      </c>
      <c r="S512" s="200">
        <f>S513</f>
        <v>0</v>
      </c>
    </row>
    <row r="513" spans="1:19" ht="27.75" customHeight="1" hidden="1">
      <c r="A513" s="97"/>
      <c r="B513" s="96"/>
      <c r="C513" s="101"/>
      <c r="D513" s="107"/>
      <c r="E513" s="102"/>
      <c r="F513" s="102"/>
      <c r="G513" s="103">
        <v>850</v>
      </c>
      <c r="H513" s="18" t="s">
        <v>461</v>
      </c>
      <c r="I513" s="13">
        <v>27</v>
      </c>
      <c r="J513" s="16">
        <v>8</v>
      </c>
      <c r="K513" s="16">
        <v>1</v>
      </c>
      <c r="L513" s="93" t="s">
        <v>427</v>
      </c>
      <c r="M513" s="94" t="s">
        <v>349</v>
      </c>
      <c r="N513" s="94" t="s">
        <v>368</v>
      </c>
      <c r="O513" s="94" t="s">
        <v>50</v>
      </c>
      <c r="P513" s="6">
        <v>610</v>
      </c>
      <c r="Q513" s="200">
        <v>0</v>
      </c>
      <c r="R513" s="200">
        <v>0</v>
      </c>
      <c r="S513" s="200">
        <v>0</v>
      </c>
    </row>
    <row r="514" spans="1:19" ht="27.75" customHeight="1">
      <c r="A514" s="97"/>
      <c r="B514" s="96"/>
      <c r="C514" s="95"/>
      <c r="D514" s="107"/>
      <c r="E514" s="102"/>
      <c r="F514" s="102"/>
      <c r="G514" s="87"/>
      <c r="H514" s="18" t="s">
        <v>719</v>
      </c>
      <c r="I514" s="13">
        <v>27</v>
      </c>
      <c r="J514" s="16">
        <v>8</v>
      </c>
      <c r="K514" s="16">
        <v>1</v>
      </c>
      <c r="L514" s="93" t="s">
        <v>427</v>
      </c>
      <c r="M514" s="94" t="s">
        <v>349</v>
      </c>
      <c r="N514" s="94" t="s">
        <v>628</v>
      </c>
      <c r="O514" s="94" t="s">
        <v>394</v>
      </c>
      <c r="P514" s="10"/>
      <c r="Q514" s="198">
        <f aca="true" t="shared" si="53" ref="Q514:S515">Q515</f>
        <v>2529.2</v>
      </c>
      <c r="R514" s="198">
        <f t="shared" si="53"/>
        <v>0</v>
      </c>
      <c r="S514" s="198">
        <f t="shared" si="53"/>
        <v>0</v>
      </c>
    </row>
    <row r="515" spans="1:19" ht="33.75" customHeight="1">
      <c r="A515" s="97"/>
      <c r="B515" s="96"/>
      <c r="C515" s="95"/>
      <c r="D515" s="358">
        <v>4360000</v>
      </c>
      <c r="E515" s="359"/>
      <c r="F515" s="359"/>
      <c r="G515" s="87">
        <v>340</v>
      </c>
      <c r="H515" s="278" t="s">
        <v>536</v>
      </c>
      <c r="I515" s="10">
        <v>27</v>
      </c>
      <c r="J515" s="16">
        <v>8</v>
      </c>
      <c r="K515" s="16">
        <v>1</v>
      </c>
      <c r="L515" s="93" t="s">
        <v>427</v>
      </c>
      <c r="M515" s="94" t="s">
        <v>349</v>
      </c>
      <c r="N515" s="94" t="s">
        <v>628</v>
      </c>
      <c r="O515" s="94" t="s">
        <v>535</v>
      </c>
      <c r="P515" s="10"/>
      <c r="Q515" s="198">
        <f t="shared" si="53"/>
        <v>2529.2</v>
      </c>
      <c r="R515" s="198">
        <f t="shared" si="53"/>
        <v>0</v>
      </c>
      <c r="S515" s="198">
        <f t="shared" si="53"/>
        <v>0</v>
      </c>
    </row>
    <row r="516" spans="1:19" ht="20.25" customHeight="1">
      <c r="A516" s="97"/>
      <c r="B516" s="96"/>
      <c r="C516" s="95"/>
      <c r="D516" s="99"/>
      <c r="E516" s="98"/>
      <c r="F516" s="98"/>
      <c r="G516" s="87"/>
      <c r="H516" s="5" t="s">
        <v>461</v>
      </c>
      <c r="I516" s="13">
        <v>27</v>
      </c>
      <c r="J516" s="16">
        <v>8</v>
      </c>
      <c r="K516" s="16">
        <v>1</v>
      </c>
      <c r="L516" s="93" t="s">
        <v>427</v>
      </c>
      <c r="M516" s="94" t="s">
        <v>349</v>
      </c>
      <c r="N516" s="94" t="s">
        <v>628</v>
      </c>
      <c r="O516" s="94" t="s">
        <v>535</v>
      </c>
      <c r="P516" s="10">
        <v>610</v>
      </c>
      <c r="Q516" s="198">
        <f>'Приложение 8'!Q291</f>
        <v>2529.2</v>
      </c>
      <c r="R516" s="198">
        <v>0</v>
      </c>
      <c r="S516" s="198">
        <v>0</v>
      </c>
    </row>
    <row r="517" spans="1:19" s="174" customFormat="1" ht="21" customHeight="1">
      <c r="A517" s="138"/>
      <c r="B517" s="139"/>
      <c r="C517" s="149"/>
      <c r="D517" s="146"/>
      <c r="E517" s="150"/>
      <c r="F517" s="150"/>
      <c r="G517" s="151"/>
      <c r="H517" s="145" t="s">
        <v>396</v>
      </c>
      <c r="I517" s="134">
        <v>27</v>
      </c>
      <c r="J517" s="135">
        <v>9</v>
      </c>
      <c r="K517" s="135" t="s">
        <v>395</v>
      </c>
      <c r="L517" s="136"/>
      <c r="M517" s="137"/>
      <c r="N517" s="137"/>
      <c r="O517" s="137"/>
      <c r="P517" s="142"/>
      <c r="Q517" s="201">
        <f>Q518</f>
        <v>88.2</v>
      </c>
      <c r="R517" s="201">
        <f aca="true" t="shared" si="54" ref="R517:S521">R518</f>
        <v>88.2</v>
      </c>
      <c r="S517" s="201">
        <f t="shared" si="54"/>
        <v>88.2</v>
      </c>
    </row>
    <row r="518" spans="1:19" s="174" customFormat="1" ht="21" customHeight="1">
      <c r="A518" s="138"/>
      <c r="B518" s="139"/>
      <c r="C518" s="149"/>
      <c r="D518" s="146"/>
      <c r="E518" s="150"/>
      <c r="F518" s="150"/>
      <c r="G518" s="151"/>
      <c r="H518" s="145" t="s">
        <v>353</v>
      </c>
      <c r="I518" s="142">
        <v>27</v>
      </c>
      <c r="J518" s="135">
        <v>9</v>
      </c>
      <c r="K518" s="135">
        <v>7</v>
      </c>
      <c r="L518" s="135" t="s">
        <v>322</v>
      </c>
      <c r="M518" s="137" t="s">
        <v>322</v>
      </c>
      <c r="N518" s="137"/>
      <c r="O518" s="137" t="s">
        <v>322</v>
      </c>
      <c r="P518" s="142"/>
      <c r="Q518" s="197">
        <f>Q519</f>
        <v>88.2</v>
      </c>
      <c r="R518" s="197">
        <f t="shared" si="54"/>
        <v>88.2</v>
      </c>
      <c r="S518" s="197">
        <f t="shared" si="54"/>
        <v>88.2</v>
      </c>
    </row>
    <row r="519" spans="1:19" ht="21" customHeight="1">
      <c r="A519" s="95"/>
      <c r="B519" s="96"/>
      <c r="C519" s="101"/>
      <c r="D519" s="99"/>
      <c r="E519" s="111"/>
      <c r="F519" s="111"/>
      <c r="G519" s="103"/>
      <c r="H519" s="11" t="s">
        <v>53</v>
      </c>
      <c r="I519" s="6">
        <v>27</v>
      </c>
      <c r="J519" s="16">
        <v>9</v>
      </c>
      <c r="K519" s="16">
        <v>7</v>
      </c>
      <c r="L519" s="16">
        <v>50</v>
      </c>
      <c r="M519" s="94" t="s">
        <v>349</v>
      </c>
      <c r="N519" s="94" t="s">
        <v>359</v>
      </c>
      <c r="O519" s="94" t="s">
        <v>394</v>
      </c>
      <c r="P519" s="6"/>
      <c r="Q519" s="198">
        <f>Q520</f>
        <v>88.2</v>
      </c>
      <c r="R519" s="198">
        <f t="shared" si="54"/>
        <v>88.2</v>
      </c>
      <c r="S519" s="198">
        <f t="shared" si="54"/>
        <v>88.2</v>
      </c>
    </row>
    <row r="520" spans="1:19" ht="36" customHeight="1">
      <c r="A520" s="95"/>
      <c r="B520" s="96"/>
      <c r="C520" s="101"/>
      <c r="D520" s="99"/>
      <c r="E520" s="111"/>
      <c r="F520" s="111"/>
      <c r="G520" s="103"/>
      <c r="H520" s="11" t="s">
        <v>55</v>
      </c>
      <c r="I520" s="6">
        <v>27</v>
      </c>
      <c r="J520" s="16">
        <v>9</v>
      </c>
      <c r="K520" s="16">
        <v>7</v>
      </c>
      <c r="L520" s="16">
        <v>50</v>
      </c>
      <c r="M520" s="94" t="s">
        <v>349</v>
      </c>
      <c r="N520" s="94" t="s">
        <v>367</v>
      </c>
      <c r="O520" s="94" t="s">
        <v>394</v>
      </c>
      <c r="P520" s="6"/>
      <c r="Q520" s="198">
        <f>Q521</f>
        <v>88.2</v>
      </c>
      <c r="R520" s="198">
        <f t="shared" si="54"/>
        <v>88.2</v>
      </c>
      <c r="S520" s="198">
        <f t="shared" si="54"/>
        <v>88.2</v>
      </c>
    </row>
    <row r="521" spans="1:19" ht="48" customHeight="1">
      <c r="A521" s="97"/>
      <c r="B521" s="96"/>
      <c r="C521" s="101"/>
      <c r="D521" s="99"/>
      <c r="E521" s="111"/>
      <c r="F521" s="111"/>
      <c r="G521" s="103"/>
      <c r="H521" s="34" t="s">
        <v>458</v>
      </c>
      <c r="I521" s="6">
        <v>27</v>
      </c>
      <c r="J521" s="16">
        <v>9</v>
      </c>
      <c r="K521" s="16">
        <v>7</v>
      </c>
      <c r="L521" s="16">
        <v>50</v>
      </c>
      <c r="M521" s="94" t="s">
        <v>349</v>
      </c>
      <c r="N521" s="94" t="s">
        <v>367</v>
      </c>
      <c r="O521" s="94" t="s">
        <v>402</v>
      </c>
      <c r="P521" s="6"/>
      <c r="Q521" s="198">
        <f>Q522</f>
        <v>88.2</v>
      </c>
      <c r="R521" s="198">
        <f t="shared" si="54"/>
        <v>88.2</v>
      </c>
      <c r="S521" s="198">
        <f t="shared" si="54"/>
        <v>88.2</v>
      </c>
    </row>
    <row r="522" spans="1:19" ht="27" customHeight="1">
      <c r="A522" s="97"/>
      <c r="B522" s="96"/>
      <c r="C522" s="101"/>
      <c r="D522" s="99"/>
      <c r="E522" s="111"/>
      <c r="F522" s="111"/>
      <c r="G522" s="103"/>
      <c r="H522" s="34" t="s">
        <v>459</v>
      </c>
      <c r="I522" s="6">
        <v>27</v>
      </c>
      <c r="J522" s="16">
        <v>9</v>
      </c>
      <c r="K522" s="16">
        <v>7</v>
      </c>
      <c r="L522" s="16">
        <v>50</v>
      </c>
      <c r="M522" s="94" t="s">
        <v>349</v>
      </c>
      <c r="N522" s="94" t="s">
        <v>367</v>
      </c>
      <c r="O522" s="94" t="s">
        <v>402</v>
      </c>
      <c r="P522" s="6">
        <v>240</v>
      </c>
      <c r="Q522" s="198">
        <v>88.2</v>
      </c>
      <c r="R522" s="198">
        <v>88.2</v>
      </c>
      <c r="S522" s="198">
        <v>88.2</v>
      </c>
    </row>
    <row r="523" spans="1:19" s="174" customFormat="1" ht="24" customHeight="1">
      <c r="A523" s="138"/>
      <c r="B523" s="139"/>
      <c r="C523" s="149"/>
      <c r="D523" s="146"/>
      <c r="E523" s="150"/>
      <c r="F523" s="150"/>
      <c r="G523" s="151">
        <v>321</v>
      </c>
      <c r="H523" s="145" t="s">
        <v>329</v>
      </c>
      <c r="I523" s="148">
        <v>27</v>
      </c>
      <c r="J523" s="152">
        <v>10</v>
      </c>
      <c r="K523" s="135"/>
      <c r="L523" s="136"/>
      <c r="M523" s="137"/>
      <c r="N523" s="137"/>
      <c r="O523" s="137"/>
      <c r="P523" s="142"/>
      <c r="Q523" s="201">
        <f>Q524+Q529+Q551+Q556</f>
        <v>14887.1</v>
      </c>
      <c r="R523" s="201">
        <f>R524+R529+R551+R556</f>
        <v>14877.4</v>
      </c>
      <c r="S523" s="201">
        <f>S524+S529+S551+S556</f>
        <v>14850.300000000001</v>
      </c>
    </row>
    <row r="524" spans="1:19" s="174" customFormat="1" ht="19.5" customHeight="1">
      <c r="A524" s="138"/>
      <c r="B524" s="139"/>
      <c r="C524" s="149"/>
      <c r="D524" s="146"/>
      <c r="E524" s="150"/>
      <c r="F524" s="150"/>
      <c r="G524" s="151">
        <v>612</v>
      </c>
      <c r="H524" s="145" t="s">
        <v>138</v>
      </c>
      <c r="I524" s="148">
        <v>27</v>
      </c>
      <c r="J524" s="144">
        <v>10</v>
      </c>
      <c r="K524" s="135">
        <v>1</v>
      </c>
      <c r="L524" s="136"/>
      <c r="M524" s="137"/>
      <c r="N524" s="137"/>
      <c r="O524" s="137"/>
      <c r="P524" s="142"/>
      <c r="Q524" s="201">
        <f>Q525</f>
        <v>2160</v>
      </c>
      <c r="R524" s="201">
        <f aca="true" t="shared" si="55" ref="R524:S526">R525</f>
        <v>2160</v>
      </c>
      <c r="S524" s="201">
        <f t="shared" si="55"/>
        <v>2160</v>
      </c>
    </row>
    <row r="525" spans="1:19" ht="18.75" customHeight="1">
      <c r="A525" s="95"/>
      <c r="B525" s="96"/>
      <c r="C525" s="101"/>
      <c r="D525" s="99"/>
      <c r="E525" s="111"/>
      <c r="F525" s="111"/>
      <c r="G525" s="87"/>
      <c r="H525" s="11" t="s">
        <v>53</v>
      </c>
      <c r="I525" s="6">
        <v>27</v>
      </c>
      <c r="J525" s="7">
        <v>10</v>
      </c>
      <c r="K525" s="16">
        <v>1</v>
      </c>
      <c r="L525" s="93" t="s">
        <v>573</v>
      </c>
      <c r="M525" s="94" t="s">
        <v>349</v>
      </c>
      <c r="N525" s="94" t="s">
        <v>359</v>
      </c>
      <c r="O525" s="94" t="s">
        <v>394</v>
      </c>
      <c r="P525" s="10"/>
      <c r="Q525" s="198">
        <f>Q526</f>
        <v>2160</v>
      </c>
      <c r="R525" s="198">
        <f t="shared" si="55"/>
        <v>2160</v>
      </c>
      <c r="S525" s="198">
        <f t="shared" si="55"/>
        <v>2160</v>
      </c>
    </row>
    <row r="526" spans="1:19" ht="42" customHeight="1">
      <c r="A526" s="95"/>
      <c r="B526" s="96"/>
      <c r="C526" s="101"/>
      <c r="D526" s="99"/>
      <c r="E526" s="111"/>
      <c r="F526" s="111"/>
      <c r="G526" s="87"/>
      <c r="H526" s="11" t="s">
        <v>56</v>
      </c>
      <c r="I526" s="6">
        <v>27</v>
      </c>
      <c r="J526" s="7">
        <v>10</v>
      </c>
      <c r="K526" s="16">
        <v>1</v>
      </c>
      <c r="L526" s="93" t="s">
        <v>573</v>
      </c>
      <c r="M526" s="94" t="s">
        <v>349</v>
      </c>
      <c r="N526" s="94" t="s">
        <v>363</v>
      </c>
      <c r="O526" s="94" t="s">
        <v>394</v>
      </c>
      <c r="P526" s="10"/>
      <c r="Q526" s="198">
        <f>Q527</f>
        <v>2160</v>
      </c>
      <c r="R526" s="198">
        <f t="shared" si="55"/>
        <v>2160</v>
      </c>
      <c r="S526" s="198">
        <f t="shared" si="55"/>
        <v>2160</v>
      </c>
    </row>
    <row r="527" spans="1:19" ht="30.75" customHeight="1">
      <c r="A527" s="97"/>
      <c r="B527" s="96"/>
      <c r="C527" s="101"/>
      <c r="D527" s="99"/>
      <c r="E527" s="374">
        <v>4360400</v>
      </c>
      <c r="F527" s="374"/>
      <c r="G527" s="87">
        <v>340</v>
      </c>
      <c r="H527" s="11" t="s">
        <v>67</v>
      </c>
      <c r="I527" s="6">
        <v>27</v>
      </c>
      <c r="J527" s="7">
        <v>10</v>
      </c>
      <c r="K527" s="16">
        <v>1</v>
      </c>
      <c r="L527" s="93" t="s">
        <v>573</v>
      </c>
      <c r="M527" s="94" t="s">
        <v>349</v>
      </c>
      <c r="N527" s="94" t="s">
        <v>363</v>
      </c>
      <c r="O527" s="94" t="s">
        <v>68</v>
      </c>
      <c r="P527" s="10"/>
      <c r="Q527" s="198">
        <f>Q528</f>
        <v>2160</v>
      </c>
      <c r="R527" s="198">
        <f>R528</f>
        <v>2160</v>
      </c>
      <c r="S527" s="198">
        <f>S528</f>
        <v>2160</v>
      </c>
    </row>
    <row r="528" spans="1:19" ht="30.75" customHeight="1">
      <c r="A528" s="97"/>
      <c r="B528" s="96"/>
      <c r="C528" s="101"/>
      <c r="D528" s="105"/>
      <c r="E528" s="102"/>
      <c r="F528" s="102"/>
      <c r="G528" s="87"/>
      <c r="H528" s="11" t="s">
        <v>464</v>
      </c>
      <c r="I528" s="6">
        <v>27</v>
      </c>
      <c r="J528" s="7">
        <v>10</v>
      </c>
      <c r="K528" s="16">
        <v>1</v>
      </c>
      <c r="L528" s="117" t="s">
        <v>573</v>
      </c>
      <c r="M528" s="118" t="s">
        <v>349</v>
      </c>
      <c r="N528" s="118" t="s">
        <v>363</v>
      </c>
      <c r="O528" s="118" t="s">
        <v>68</v>
      </c>
      <c r="P528" s="10">
        <v>320</v>
      </c>
      <c r="Q528" s="198">
        <v>2160</v>
      </c>
      <c r="R528" s="198">
        <v>2160</v>
      </c>
      <c r="S528" s="198">
        <v>2160</v>
      </c>
    </row>
    <row r="529" spans="1:19" s="174" customFormat="1" ht="27" customHeight="1">
      <c r="A529" s="138"/>
      <c r="B529" s="139"/>
      <c r="C529" s="138"/>
      <c r="D529" s="377">
        <v>4520000</v>
      </c>
      <c r="E529" s="377"/>
      <c r="F529" s="377"/>
      <c r="G529" s="132">
        <v>612</v>
      </c>
      <c r="H529" s="279" t="s">
        <v>328</v>
      </c>
      <c r="I529" s="134">
        <v>27</v>
      </c>
      <c r="J529" s="144">
        <v>10</v>
      </c>
      <c r="K529" s="135">
        <v>3</v>
      </c>
      <c r="L529" s="136"/>
      <c r="M529" s="137"/>
      <c r="N529" s="137"/>
      <c r="O529" s="220"/>
      <c r="P529" s="148"/>
      <c r="Q529" s="202">
        <f>Q530+Q534+Q538+Q542</f>
        <v>7872.200000000001</v>
      </c>
      <c r="R529" s="202">
        <f>R530+R534+R538+R542</f>
        <v>7862.5</v>
      </c>
      <c r="S529" s="202">
        <f>S530+S534+S538+S542</f>
        <v>7835.400000000001</v>
      </c>
    </row>
    <row r="530" spans="1:19" ht="33.75" customHeight="1">
      <c r="A530" s="97"/>
      <c r="B530" s="96"/>
      <c r="C530" s="101"/>
      <c r="D530" s="99"/>
      <c r="E530" s="111"/>
      <c r="F530" s="111"/>
      <c r="G530" s="103"/>
      <c r="H530" s="3" t="s">
        <v>634</v>
      </c>
      <c r="I530" s="6">
        <v>28</v>
      </c>
      <c r="J530" s="7">
        <v>10</v>
      </c>
      <c r="K530" s="16">
        <v>3</v>
      </c>
      <c r="L530" s="93" t="s">
        <v>633</v>
      </c>
      <c r="M530" s="94" t="s">
        <v>349</v>
      </c>
      <c r="N530" s="94" t="s">
        <v>359</v>
      </c>
      <c r="O530" s="94" t="s">
        <v>394</v>
      </c>
      <c r="P530" s="6"/>
      <c r="Q530" s="200">
        <f aca="true" t="shared" si="56" ref="Q530:S532">Q531</f>
        <v>144</v>
      </c>
      <c r="R530" s="200">
        <f t="shared" si="56"/>
        <v>144</v>
      </c>
      <c r="S530" s="200">
        <f t="shared" si="56"/>
        <v>144</v>
      </c>
    </row>
    <row r="531" spans="1:19" ht="54.75" customHeight="1">
      <c r="A531" s="108"/>
      <c r="B531" s="109"/>
      <c r="C531" s="104"/>
      <c r="D531" s="105"/>
      <c r="E531" s="102"/>
      <c r="F531" s="102"/>
      <c r="G531" s="103"/>
      <c r="H531" s="5" t="s">
        <v>311</v>
      </c>
      <c r="I531" s="6">
        <v>28</v>
      </c>
      <c r="J531" s="7">
        <v>10</v>
      </c>
      <c r="K531" s="16">
        <v>3</v>
      </c>
      <c r="L531" s="93" t="s">
        <v>633</v>
      </c>
      <c r="M531" s="94" t="s">
        <v>349</v>
      </c>
      <c r="N531" s="94" t="s">
        <v>368</v>
      </c>
      <c r="O531" s="94" t="s">
        <v>394</v>
      </c>
      <c r="P531" s="6"/>
      <c r="Q531" s="198">
        <f t="shared" si="56"/>
        <v>144</v>
      </c>
      <c r="R531" s="198">
        <f t="shared" si="56"/>
        <v>144</v>
      </c>
      <c r="S531" s="198">
        <f t="shared" si="56"/>
        <v>144</v>
      </c>
    </row>
    <row r="532" spans="1:19" ht="34.5" customHeight="1">
      <c r="A532" s="108"/>
      <c r="B532" s="109"/>
      <c r="C532" s="104"/>
      <c r="D532" s="105"/>
      <c r="E532" s="102"/>
      <c r="F532" s="102"/>
      <c r="G532" s="103"/>
      <c r="H532" s="5" t="s">
        <v>11</v>
      </c>
      <c r="I532" s="6">
        <v>28</v>
      </c>
      <c r="J532" s="7">
        <v>10</v>
      </c>
      <c r="K532" s="16">
        <v>3</v>
      </c>
      <c r="L532" s="93" t="s">
        <v>633</v>
      </c>
      <c r="M532" s="94" t="s">
        <v>349</v>
      </c>
      <c r="N532" s="94" t="s">
        <v>368</v>
      </c>
      <c r="O532" s="94" t="s">
        <v>12</v>
      </c>
      <c r="P532" s="6"/>
      <c r="Q532" s="198">
        <f t="shared" si="56"/>
        <v>144</v>
      </c>
      <c r="R532" s="198">
        <f t="shared" si="56"/>
        <v>144</v>
      </c>
      <c r="S532" s="198">
        <f t="shared" si="56"/>
        <v>144</v>
      </c>
    </row>
    <row r="533" spans="1:19" ht="24.75" customHeight="1">
      <c r="A533" s="108"/>
      <c r="B533" s="109"/>
      <c r="C533" s="104"/>
      <c r="D533" s="105"/>
      <c r="E533" s="102"/>
      <c r="F533" s="102"/>
      <c r="G533" s="103"/>
      <c r="H533" s="5" t="s">
        <v>463</v>
      </c>
      <c r="I533" s="6">
        <v>28</v>
      </c>
      <c r="J533" s="7">
        <v>10</v>
      </c>
      <c r="K533" s="16">
        <v>3</v>
      </c>
      <c r="L533" s="93" t="s">
        <v>633</v>
      </c>
      <c r="M533" s="94" t="s">
        <v>349</v>
      </c>
      <c r="N533" s="94" t="s">
        <v>368</v>
      </c>
      <c r="O533" s="94" t="s">
        <v>12</v>
      </c>
      <c r="P533" s="6">
        <v>310</v>
      </c>
      <c r="Q533" s="198">
        <v>144</v>
      </c>
      <c r="R533" s="198">
        <v>144</v>
      </c>
      <c r="S533" s="198">
        <v>144</v>
      </c>
    </row>
    <row r="534" spans="1:19" ht="27" customHeight="1">
      <c r="A534" s="97"/>
      <c r="B534" s="96"/>
      <c r="C534" s="95"/>
      <c r="D534" s="105"/>
      <c r="E534" s="100"/>
      <c r="F534" s="100"/>
      <c r="G534" s="87"/>
      <c r="H534" s="186" t="s">
        <v>430</v>
      </c>
      <c r="I534" s="25">
        <v>27</v>
      </c>
      <c r="J534" s="7">
        <v>10</v>
      </c>
      <c r="K534" s="26">
        <v>3</v>
      </c>
      <c r="L534" s="120" t="s">
        <v>429</v>
      </c>
      <c r="M534" s="121" t="s">
        <v>349</v>
      </c>
      <c r="N534" s="121" t="s">
        <v>359</v>
      </c>
      <c r="O534" s="121" t="s">
        <v>394</v>
      </c>
      <c r="P534" s="6"/>
      <c r="Q534" s="198">
        <f>Q535</f>
        <v>908.6</v>
      </c>
      <c r="R534" s="198">
        <f aca="true" t="shared" si="57" ref="R534:S536">R535</f>
        <v>899.5</v>
      </c>
      <c r="S534" s="198">
        <f t="shared" si="57"/>
        <v>869.8</v>
      </c>
    </row>
    <row r="535" spans="1:19" ht="29.25" customHeight="1">
      <c r="A535" s="97"/>
      <c r="B535" s="96"/>
      <c r="C535" s="95"/>
      <c r="D535" s="105"/>
      <c r="E535" s="100"/>
      <c r="F535" s="100"/>
      <c r="G535" s="87"/>
      <c r="H535" s="186" t="s">
        <v>439</v>
      </c>
      <c r="I535" s="25">
        <v>27</v>
      </c>
      <c r="J535" s="7">
        <v>10</v>
      </c>
      <c r="K535" s="26">
        <v>3</v>
      </c>
      <c r="L535" s="120" t="s">
        <v>429</v>
      </c>
      <c r="M535" s="121" t="s">
        <v>349</v>
      </c>
      <c r="N535" s="121" t="s">
        <v>363</v>
      </c>
      <c r="O535" s="121" t="s">
        <v>394</v>
      </c>
      <c r="P535" s="6"/>
      <c r="Q535" s="198">
        <f>Q536</f>
        <v>908.6</v>
      </c>
      <c r="R535" s="198">
        <f t="shared" si="57"/>
        <v>899.5</v>
      </c>
      <c r="S535" s="198">
        <f t="shared" si="57"/>
        <v>869.8</v>
      </c>
    </row>
    <row r="536" spans="1:19" ht="21.75" customHeight="1">
      <c r="A536" s="97"/>
      <c r="B536" s="96"/>
      <c r="C536" s="95"/>
      <c r="D536" s="105"/>
      <c r="E536" s="100"/>
      <c r="F536" s="100"/>
      <c r="G536" s="87"/>
      <c r="H536" s="186" t="s">
        <v>440</v>
      </c>
      <c r="I536" s="25">
        <v>27</v>
      </c>
      <c r="J536" s="7">
        <v>10</v>
      </c>
      <c r="K536" s="26">
        <v>3</v>
      </c>
      <c r="L536" s="120" t="s">
        <v>429</v>
      </c>
      <c r="M536" s="121" t="s">
        <v>349</v>
      </c>
      <c r="N536" s="121" t="s">
        <v>363</v>
      </c>
      <c r="O536" s="121" t="s">
        <v>31</v>
      </c>
      <c r="P536" s="6"/>
      <c r="Q536" s="198">
        <f>Q537</f>
        <v>908.6</v>
      </c>
      <c r="R536" s="198">
        <f t="shared" si="57"/>
        <v>899.5</v>
      </c>
      <c r="S536" s="198">
        <f t="shared" si="57"/>
        <v>869.8</v>
      </c>
    </row>
    <row r="537" spans="1:19" ht="29.25" customHeight="1">
      <c r="A537" s="97"/>
      <c r="B537" s="96"/>
      <c r="C537" s="95"/>
      <c r="D537" s="105"/>
      <c r="E537" s="100"/>
      <c r="F537" s="100"/>
      <c r="G537" s="87"/>
      <c r="H537" s="34" t="s">
        <v>464</v>
      </c>
      <c r="I537" s="25">
        <v>27</v>
      </c>
      <c r="J537" s="7">
        <v>10</v>
      </c>
      <c r="K537" s="26">
        <v>3</v>
      </c>
      <c r="L537" s="120" t="s">
        <v>429</v>
      </c>
      <c r="M537" s="121" t="s">
        <v>349</v>
      </c>
      <c r="N537" s="121" t="s">
        <v>363</v>
      </c>
      <c r="O537" s="121" t="s">
        <v>31</v>
      </c>
      <c r="P537" s="6">
        <v>320</v>
      </c>
      <c r="Q537" s="198">
        <v>908.6</v>
      </c>
      <c r="R537" s="198">
        <v>899.5</v>
      </c>
      <c r="S537" s="198">
        <v>869.8</v>
      </c>
    </row>
    <row r="538" spans="1:19" ht="37.5" customHeight="1">
      <c r="A538" s="95"/>
      <c r="B538" s="96"/>
      <c r="C538" s="95"/>
      <c r="D538" s="109"/>
      <c r="E538" s="112"/>
      <c r="F538" s="112"/>
      <c r="G538" s="87"/>
      <c r="H538" s="11" t="s">
        <v>763</v>
      </c>
      <c r="I538" s="10">
        <v>664</v>
      </c>
      <c r="J538" s="16">
        <v>10</v>
      </c>
      <c r="K538" s="16">
        <v>3</v>
      </c>
      <c r="L538" s="93" t="s">
        <v>761</v>
      </c>
      <c r="M538" s="94" t="s">
        <v>349</v>
      </c>
      <c r="N538" s="94" t="s">
        <v>359</v>
      </c>
      <c r="O538" s="94" t="s">
        <v>394</v>
      </c>
      <c r="P538" s="23"/>
      <c r="Q538" s="203">
        <f>Q539</f>
        <v>5141.6</v>
      </c>
      <c r="R538" s="203">
        <f aca="true" t="shared" si="58" ref="R538:S540">R539</f>
        <v>5141.6</v>
      </c>
      <c r="S538" s="203">
        <f t="shared" si="58"/>
        <v>5141.6</v>
      </c>
    </row>
    <row r="539" spans="1:19" ht="50.25" customHeight="1">
      <c r="A539" s="95"/>
      <c r="B539" s="96"/>
      <c r="C539" s="95"/>
      <c r="D539" s="109"/>
      <c r="E539" s="112"/>
      <c r="F539" s="112"/>
      <c r="G539" s="87"/>
      <c r="H539" s="11" t="s">
        <v>762</v>
      </c>
      <c r="I539" s="10">
        <v>664</v>
      </c>
      <c r="J539" s="16">
        <v>10</v>
      </c>
      <c r="K539" s="16">
        <v>3</v>
      </c>
      <c r="L539" s="93" t="s">
        <v>761</v>
      </c>
      <c r="M539" s="94" t="s">
        <v>349</v>
      </c>
      <c r="N539" s="94" t="s">
        <v>764</v>
      </c>
      <c r="O539" s="94" t="s">
        <v>394</v>
      </c>
      <c r="P539" s="23"/>
      <c r="Q539" s="203">
        <f>Q540</f>
        <v>5141.6</v>
      </c>
      <c r="R539" s="203">
        <f t="shared" si="58"/>
        <v>5141.6</v>
      </c>
      <c r="S539" s="203">
        <f t="shared" si="58"/>
        <v>5141.6</v>
      </c>
    </row>
    <row r="540" spans="1:19" ht="51" customHeight="1">
      <c r="A540" s="97"/>
      <c r="B540" s="96"/>
      <c r="C540" s="101"/>
      <c r="D540" s="99"/>
      <c r="E540" s="111"/>
      <c r="F540" s="111"/>
      <c r="G540" s="87"/>
      <c r="H540" s="11" t="s">
        <v>61</v>
      </c>
      <c r="I540" s="10">
        <v>664</v>
      </c>
      <c r="J540" s="16">
        <v>10</v>
      </c>
      <c r="K540" s="16">
        <v>3</v>
      </c>
      <c r="L540" s="93" t="s">
        <v>761</v>
      </c>
      <c r="M540" s="94" t="s">
        <v>349</v>
      </c>
      <c r="N540" s="94" t="s">
        <v>760</v>
      </c>
      <c r="O540" s="94" t="s">
        <v>525</v>
      </c>
      <c r="P540" s="10"/>
      <c r="Q540" s="198">
        <f>Q541</f>
        <v>5141.6</v>
      </c>
      <c r="R540" s="198">
        <f t="shared" si="58"/>
        <v>5141.6</v>
      </c>
      <c r="S540" s="198">
        <f t="shared" si="58"/>
        <v>5141.6</v>
      </c>
    </row>
    <row r="541" spans="1:19" ht="27" customHeight="1">
      <c r="A541" s="97"/>
      <c r="B541" s="96"/>
      <c r="C541" s="101"/>
      <c r="D541" s="99"/>
      <c r="E541" s="111"/>
      <c r="F541" s="111"/>
      <c r="G541" s="87"/>
      <c r="H541" s="11" t="s">
        <v>464</v>
      </c>
      <c r="I541" s="10">
        <v>664</v>
      </c>
      <c r="J541" s="16">
        <v>10</v>
      </c>
      <c r="K541" s="16">
        <v>3</v>
      </c>
      <c r="L541" s="93" t="s">
        <v>761</v>
      </c>
      <c r="M541" s="94" t="s">
        <v>349</v>
      </c>
      <c r="N541" s="94" t="s">
        <v>760</v>
      </c>
      <c r="O541" s="94" t="s">
        <v>525</v>
      </c>
      <c r="P541" s="10">
        <v>320</v>
      </c>
      <c r="Q541" s="203">
        <f>'Приложение 8'!Q635</f>
        <v>5141.6</v>
      </c>
      <c r="R541" s="203">
        <f>'Приложение 8'!R635</f>
        <v>5141.6</v>
      </c>
      <c r="S541" s="203">
        <f>'Приложение 8'!S635</f>
        <v>5141.6</v>
      </c>
    </row>
    <row r="542" spans="1:19" ht="29.25" customHeight="1">
      <c r="A542" s="97"/>
      <c r="B542" s="96"/>
      <c r="C542" s="95"/>
      <c r="D542" s="105"/>
      <c r="E542" s="100"/>
      <c r="F542" s="100"/>
      <c r="G542" s="87"/>
      <c r="H542" s="11" t="s">
        <v>53</v>
      </c>
      <c r="I542" s="25">
        <v>27</v>
      </c>
      <c r="J542" s="7">
        <v>10</v>
      </c>
      <c r="K542" s="26">
        <v>3</v>
      </c>
      <c r="L542" s="120" t="s">
        <v>573</v>
      </c>
      <c r="M542" s="121" t="s">
        <v>349</v>
      </c>
      <c r="N542" s="121" t="s">
        <v>359</v>
      </c>
      <c r="O542" s="121" t="s">
        <v>394</v>
      </c>
      <c r="P542" s="6"/>
      <c r="Q542" s="200">
        <f>Q543+Q548</f>
        <v>1678</v>
      </c>
      <c r="R542" s="200">
        <f>R543+R548</f>
        <v>1677.4</v>
      </c>
      <c r="S542" s="200">
        <f>S543+S548</f>
        <v>1680</v>
      </c>
    </row>
    <row r="543" spans="1:19" ht="29.25" customHeight="1">
      <c r="A543" s="97"/>
      <c r="B543" s="96"/>
      <c r="C543" s="95"/>
      <c r="D543" s="105"/>
      <c r="E543" s="100"/>
      <c r="F543" s="100"/>
      <c r="G543" s="87"/>
      <c r="H543" s="34" t="s">
        <v>55</v>
      </c>
      <c r="I543" s="25">
        <v>27</v>
      </c>
      <c r="J543" s="7">
        <v>10</v>
      </c>
      <c r="K543" s="26">
        <v>3</v>
      </c>
      <c r="L543" s="120" t="s">
        <v>573</v>
      </c>
      <c r="M543" s="121" t="s">
        <v>349</v>
      </c>
      <c r="N543" s="121" t="s">
        <v>367</v>
      </c>
      <c r="O543" s="121" t="s">
        <v>394</v>
      </c>
      <c r="P543" s="6"/>
      <c r="Q543" s="200">
        <f>Q544+Q546</f>
        <v>1318</v>
      </c>
      <c r="R543" s="200">
        <f>R544+R546</f>
        <v>1317.4</v>
      </c>
      <c r="S543" s="200">
        <f>S544+S546</f>
        <v>1320</v>
      </c>
    </row>
    <row r="544" spans="1:19" ht="57.75" customHeight="1">
      <c r="A544" s="97"/>
      <c r="B544" s="96"/>
      <c r="C544" s="95"/>
      <c r="D544" s="358">
        <v>5220000</v>
      </c>
      <c r="E544" s="359"/>
      <c r="F544" s="359"/>
      <c r="G544" s="87">
        <v>612</v>
      </c>
      <c r="H544" s="11" t="s">
        <v>327</v>
      </c>
      <c r="I544" s="6">
        <v>27</v>
      </c>
      <c r="J544" s="7">
        <v>10</v>
      </c>
      <c r="K544" s="16">
        <v>3</v>
      </c>
      <c r="L544" s="93" t="s">
        <v>573</v>
      </c>
      <c r="M544" s="94" t="s">
        <v>349</v>
      </c>
      <c r="N544" s="94" t="s">
        <v>367</v>
      </c>
      <c r="O544" s="122" t="s">
        <v>403</v>
      </c>
      <c r="P544" s="8"/>
      <c r="Q544" s="200">
        <f>Q545</f>
        <v>665.1</v>
      </c>
      <c r="R544" s="200">
        <f>R545</f>
        <v>663</v>
      </c>
      <c r="S544" s="200">
        <f>S545</f>
        <v>666.6</v>
      </c>
    </row>
    <row r="545" spans="1:19" ht="28.5" customHeight="1">
      <c r="A545" s="97"/>
      <c r="B545" s="96"/>
      <c r="C545" s="95"/>
      <c r="D545" s="99"/>
      <c r="E545" s="98"/>
      <c r="F545" s="98"/>
      <c r="G545" s="87"/>
      <c r="H545" s="11" t="s">
        <v>464</v>
      </c>
      <c r="I545" s="6">
        <v>27</v>
      </c>
      <c r="J545" s="7">
        <v>10</v>
      </c>
      <c r="K545" s="16">
        <v>3</v>
      </c>
      <c r="L545" s="93" t="s">
        <v>573</v>
      </c>
      <c r="M545" s="94" t="s">
        <v>349</v>
      </c>
      <c r="N545" s="94" t="s">
        <v>367</v>
      </c>
      <c r="O545" s="122" t="s">
        <v>403</v>
      </c>
      <c r="P545" s="13">
        <v>320</v>
      </c>
      <c r="Q545" s="198">
        <v>665.1</v>
      </c>
      <c r="R545" s="198">
        <v>663</v>
      </c>
      <c r="S545" s="198">
        <v>666.6</v>
      </c>
    </row>
    <row r="546" spans="1:19" ht="42" customHeight="1">
      <c r="A546" s="97"/>
      <c r="B546" s="96"/>
      <c r="C546" s="101"/>
      <c r="D546" s="99"/>
      <c r="E546" s="111"/>
      <c r="F546" s="111"/>
      <c r="G546" s="87"/>
      <c r="H546" s="11" t="s">
        <v>52</v>
      </c>
      <c r="I546" s="10">
        <v>27</v>
      </c>
      <c r="J546" s="7">
        <v>10</v>
      </c>
      <c r="K546" s="16">
        <v>3</v>
      </c>
      <c r="L546" s="93" t="s">
        <v>573</v>
      </c>
      <c r="M546" s="94" t="s">
        <v>349</v>
      </c>
      <c r="N546" s="94" t="s">
        <v>367</v>
      </c>
      <c r="O546" s="94" t="s">
        <v>51</v>
      </c>
      <c r="P546" s="10"/>
      <c r="Q546" s="198">
        <f>Q547</f>
        <v>652.9</v>
      </c>
      <c r="R546" s="198">
        <f>R547</f>
        <v>654.4</v>
      </c>
      <c r="S546" s="198">
        <f>S547</f>
        <v>653.4</v>
      </c>
    </row>
    <row r="547" spans="1:19" ht="32.25" customHeight="1">
      <c r="A547" s="97"/>
      <c r="B547" s="96"/>
      <c r="C547" s="101"/>
      <c r="D547" s="99"/>
      <c r="E547" s="111"/>
      <c r="F547" s="111"/>
      <c r="G547" s="87"/>
      <c r="H547" s="11" t="s">
        <v>464</v>
      </c>
      <c r="I547" s="10">
        <v>27</v>
      </c>
      <c r="J547" s="7">
        <v>10</v>
      </c>
      <c r="K547" s="16">
        <v>3</v>
      </c>
      <c r="L547" s="93" t="s">
        <v>573</v>
      </c>
      <c r="M547" s="94" t="s">
        <v>349</v>
      </c>
      <c r="N547" s="94" t="s">
        <v>367</v>
      </c>
      <c r="O547" s="94" t="s">
        <v>51</v>
      </c>
      <c r="P547" s="10">
        <v>320</v>
      </c>
      <c r="Q547" s="198">
        <v>652.9</v>
      </c>
      <c r="R547" s="214">
        <v>654.4</v>
      </c>
      <c r="S547" s="214">
        <v>653.4</v>
      </c>
    </row>
    <row r="548" spans="1:19" ht="32.25" customHeight="1">
      <c r="A548" s="97"/>
      <c r="B548" s="96"/>
      <c r="C548" s="101"/>
      <c r="D548" s="99"/>
      <c r="E548" s="111"/>
      <c r="F548" s="111"/>
      <c r="G548" s="87"/>
      <c r="H548" s="11" t="s">
        <v>56</v>
      </c>
      <c r="I548" s="10">
        <v>27</v>
      </c>
      <c r="J548" s="7">
        <v>10</v>
      </c>
      <c r="K548" s="16">
        <v>3</v>
      </c>
      <c r="L548" s="93" t="s">
        <v>573</v>
      </c>
      <c r="M548" s="94" t="s">
        <v>349</v>
      </c>
      <c r="N548" s="94" t="s">
        <v>363</v>
      </c>
      <c r="O548" s="94" t="s">
        <v>394</v>
      </c>
      <c r="P548" s="10"/>
      <c r="Q548" s="198">
        <f aca="true" t="shared" si="59" ref="Q548:S549">Q549</f>
        <v>360</v>
      </c>
      <c r="R548" s="214">
        <f t="shared" si="59"/>
        <v>360</v>
      </c>
      <c r="S548" s="214">
        <f t="shared" si="59"/>
        <v>360</v>
      </c>
    </row>
    <row r="549" spans="1:19" ht="27" customHeight="1">
      <c r="A549" s="97"/>
      <c r="B549" s="96"/>
      <c r="C549" s="101"/>
      <c r="D549" s="99"/>
      <c r="E549" s="111"/>
      <c r="F549" s="111"/>
      <c r="G549" s="87"/>
      <c r="H549" s="5" t="s">
        <v>70</v>
      </c>
      <c r="I549" s="6">
        <v>27</v>
      </c>
      <c r="J549" s="7">
        <v>10</v>
      </c>
      <c r="K549" s="16">
        <v>3</v>
      </c>
      <c r="L549" s="93" t="s">
        <v>573</v>
      </c>
      <c r="M549" s="94" t="s">
        <v>349</v>
      </c>
      <c r="N549" s="94" t="s">
        <v>363</v>
      </c>
      <c r="O549" s="94" t="s">
        <v>69</v>
      </c>
      <c r="P549" s="6"/>
      <c r="Q549" s="198">
        <f t="shared" si="59"/>
        <v>360</v>
      </c>
      <c r="R549" s="198">
        <f t="shared" si="59"/>
        <v>360</v>
      </c>
      <c r="S549" s="198">
        <f t="shared" si="59"/>
        <v>360</v>
      </c>
    </row>
    <row r="550" spans="1:19" ht="27" customHeight="1">
      <c r="A550" s="97"/>
      <c r="B550" s="96"/>
      <c r="C550" s="101"/>
      <c r="D550" s="99"/>
      <c r="E550" s="111"/>
      <c r="F550" s="111"/>
      <c r="G550" s="87"/>
      <c r="H550" s="5" t="s">
        <v>463</v>
      </c>
      <c r="I550" s="8">
        <v>27</v>
      </c>
      <c r="J550" s="7">
        <v>10</v>
      </c>
      <c r="K550" s="16">
        <v>3</v>
      </c>
      <c r="L550" s="93" t="s">
        <v>573</v>
      </c>
      <c r="M550" s="94" t="s">
        <v>349</v>
      </c>
      <c r="N550" s="94" t="s">
        <v>363</v>
      </c>
      <c r="O550" s="94" t="s">
        <v>69</v>
      </c>
      <c r="P550" s="6">
        <v>310</v>
      </c>
      <c r="Q550" s="198">
        <v>360</v>
      </c>
      <c r="R550" s="198">
        <v>360</v>
      </c>
      <c r="S550" s="198">
        <v>360</v>
      </c>
    </row>
    <row r="551" spans="1:19" s="174" customFormat="1" ht="18.75" customHeight="1">
      <c r="A551" s="138"/>
      <c r="B551" s="139"/>
      <c r="C551" s="149"/>
      <c r="D551" s="146"/>
      <c r="E551" s="379">
        <v>3150300</v>
      </c>
      <c r="F551" s="379"/>
      <c r="G551" s="132">
        <v>850</v>
      </c>
      <c r="H551" s="133" t="s">
        <v>126</v>
      </c>
      <c r="I551" s="134">
        <v>663</v>
      </c>
      <c r="J551" s="135">
        <v>10</v>
      </c>
      <c r="K551" s="135">
        <v>4</v>
      </c>
      <c r="L551" s="136" t="s">
        <v>322</v>
      </c>
      <c r="M551" s="137" t="s">
        <v>322</v>
      </c>
      <c r="N551" s="137"/>
      <c r="O551" s="137" t="s">
        <v>322</v>
      </c>
      <c r="P551" s="134" t="s">
        <v>322</v>
      </c>
      <c r="Q551" s="197">
        <f aca="true" t="shared" si="60" ref="Q551:S554">Q552</f>
        <v>3455.4</v>
      </c>
      <c r="R551" s="197">
        <f t="shared" si="60"/>
        <v>3455.4</v>
      </c>
      <c r="S551" s="197">
        <f t="shared" si="60"/>
        <v>3455.4</v>
      </c>
    </row>
    <row r="552" spans="1:19" ht="34.5" customHeight="1">
      <c r="A552" s="97"/>
      <c r="B552" s="96"/>
      <c r="C552" s="101"/>
      <c r="D552" s="99"/>
      <c r="E552" s="374">
        <v>5221300</v>
      </c>
      <c r="F552" s="374"/>
      <c r="G552" s="87">
        <v>410</v>
      </c>
      <c r="H552" s="226" t="s">
        <v>664</v>
      </c>
      <c r="I552" s="10">
        <v>663</v>
      </c>
      <c r="J552" s="16">
        <v>10</v>
      </c>
      <c r="K552" s="16">
        <v>4</v>
      </c>
      <c r="L552" s="93" t="s">
        <v>60</v>
      </c>
      <c r="M552" s="94" t="s">
        <v>349</v>
      </c>
      <c r="N552" s="94" t="s">
        <v>359</v>
      </c>
      <c r="O552" s="94" t="s">
        <v>394</v>
      </c>
      <c r="P552" s="10" t="s">
        <v>322</v>
      </c>
      <c r="Q552" s="198">
        <f t="shared" si="60"/>
        <v>3455.4</v>
      </c>
      <c r="R552" s="198">
        <f t="shared" si="60"/>
        <v>3455.4</v>
      </c>
      <c r="S552" s="198">
        <f t="shared" si="60"/>
        <v>3455.4</v>
      </c>
    </row>
    <row r="553" spans="1:19" ht="29.25" customHeight="1">
      <c r="A553" s="97"/>
      <c r="B553" s="96"/>
      <c r="C553" s="101"/>
      <c r="D553" s="99"/>
      <c r="E553" s="102"/>
      <c r="F553" s="102"/>
      <c r="G553" s="87"/>
      <c r="H553" s="55" t="s">
        <v>95</v>
      </c>
      <c r="I553" s="10">
        <v>663</v>
      </c>
      <c r="J553" s="16">
        <v>10</v>
      </c>
      <c r="K553" s="16">
        <v>4</v>
      </c>
      <c r="L553" s="93" t="s">
        <v>60</v>
      </c>
      <c r="M553" s="94" t="s">
        <v>349</v>
      </c>
      <c r="N553" s="94" t="s">
        <v>350</v>
      </c>
      <c r="O553" s="94" t="s">
        <v>394</v>
      </c>
      <c r="P553" s="10"/>
      <c r="Q553" s="198">
        <f t="shared" si="60"/>
        <v>3455.4</v>
      </c>
      <c r="R553" s="198">
        <f t="shared" si="60"/>
        <v>3455.4</v>
      </c>
      <c r="S553" s="198">
        <f t="shared" si="60"/>
        <v>3455.4</v>
      </c>
    </row>
    <row r="554" spans="1:19" ht="48" customHeight="1">
      <c r="A554" s="97"/>
      <c r="B554" s="96"/>
      <c r="C554" s="101"/>
      <c r="D554" s="99"/>
      <c r="E554" s="102"/>
      <c r="F554" s="102"/>
      <c r="G554" s="87"/>
      <c r="H554" s="227" t="s">
        <v>89</v>
      </c>
      <c r="I554" s="10">
        <v>663</v>
      </c>
      <c r="J554" s="7">
        <v>10</v>
      </c>
      <c r="K554" s="16">
        <v>4</v>
      </c>
      <c r="L554" s="93" t="s">
        <v>60</v>
      </c>
      <c r="M554" s="94" t="s">
        <v>349</v>
      </c>
      <c r="N554" s="94" t="s">
        <v>350</v>
      </c>
      <c r="O554" s="94" t="s">
        <v>88</v>
      </c>
      <c r="P554" s="10"/>
      <c r="Q554" s="198">
        <f t="shared" si="60"/>
        <v>3455.4</v>
      </c>
      <c r="R554" s="198">
        <f t="shared" si="60"/>
        <v>3455.4</v>
      </c>
      <c r="S554" s="198">
        <f t="shared" si="60"/>
        <v>3455.4</v>
      </c>
    </row>
    <row r="555" spans="1:19" ht="26.25" customHeight="1">
      <c r="A555" s="97"/>
      <c r="B555" s="96"/>
      <c r="C555" s="101"/>
      <c r="D555" s="99"/>
      <c r="E555" s="102"/>
      <c r="F555" s="102"/>
      <c r="G555" s="87"/>
      <c r="H555" s="231" t="s">
        <v>464</v>
      </c>
      <c r="I555" s="10">
        <v>663</v>
      </c>
      <c r="J555" s="7">
        <v>10</v>
      </c>
      <c r="K555" s="16">
        <v>4</v>
      </c>
      <c r="L555" s="93" t="s">
        <v>60</v>
      </c>
      <c r="M555" s="94" t="s">
        <v>349</v>
      </c>
      <c r="N555" s="94" t="s">
        <v>350</v>
      </c>
      <c r="O555" s="94" t="s">
        <v>88</v>
      </c>
      <c r="P555" s="10">
        <v>320</v>
      </c>
      <c r="Q555" s="198">
        <v>3455.4</v>
      </c>
      <c r="R555" s="198">
        <v>3455.4</v>
      </c>
      <c r="S555" s="198">
        <v>3455.4</v>
      </c>
    </row>
    <row r="556" spans="1:19" s="174" customFormat="1" ht="25.5" customHeight="1">
      <c r="A556" s="138"/>
      <c r="B556" s="139"/>
      <c r="C556" s="149"/>
      <c r="D556" s="146"/>
      <c r="E556" s="141"/>
      <c r="F556" s="141"/>
      <c r="G556" s="151">
        <v>622</v>
      </c>
      <c r="H556" s="145" t="s">
        <v>326</v>
      </c>
      <c r="I556" s="148">
        <v>27</v>
      </c>
      <c r="J556" s="144">
        <v>10</v>
      </c>
      <c r="K556" s="135">
        <v>6</v>
      </c>
      <c r="L556" s="180"/>
      <c r="M556" s="181"/>
      <c r="N556" s="181"/>
      <c r="O556" s="181"/>
      <c r="P556" s="142"/>
      <c r="Q556" s="201">
        <f>Q557</f>
        <v>1399.5</v>
      </c>
      <c r="R556" s="201">
        <f>R557</f>
        <v>1399.5</v>
      </c>
      <c r="S556" s="201">
        <f>S557</f>
        <v>1399.5</v>
      </c>
    </row>
    <row r="557" spans="1:19" s="174" customFormat="1" ht="25.5" customHeight="1">
      <c r="A557" s="138"/>
      <c r="B557" s="139"/>
      <c r="C557" s="149"/>
      <c r="D557" s="146"/>
      <c r="E557" s="141"/>
      <c r="F557" s="141"/>
      <c r="G557" s="132"/>
      <c r="H557" s="11" t="s">
        <v>53</v>
      </c>
      <c r="I557" s="6">
        <v>27</v>
      </c>
      <c r="J557" s="7">
        <v>10</v>
      </c>
      <c r="K557" s="16">
        <v>6</v>
      </c>
      <c r="L557" s="120" t="s">
        <v>573</v>
      </c>
      <c r="M557" s="121" t="s">
        <v>349</v>
      </c>
      <c r="N557" s="121" t="s">
        <v>359</v>
      </c>
      <c r="O557" s="121" t="s">
        <v>394</v>
      </c>
      <c r="P557" s="6"/>
      <c r="Q557" s="200">
        <f>Q558+Q562</f>
        <v>1399.5</v>
      </c>
      <c r="R557" s="200">
        <f>R558+R562</f>
        <v>1399.5</v>
      </c>
      <c r="S557" s="200">
        <f>S558+S562</f>
        <v>1399.5</v>
      </c>
    </row>
    <row r="558" spans="1:19" s="174" customFormat="1" ht="25.5" customHeight="1">
      <c r="A558" s="138"/>
      <c r="B558" s="139"/>
      <c r="C558" s="149"/>
      <c r="D558" s="146"/>
      <c r="E558" s="141"/>
      <c r="F558" s="141"/>
      <c r="G558" s="132"/>
      <c r="H558" s="11" t="s">
        <v>55</v>
      </c>
      <c r="I558" s="10">
        <v>27</v>
      </c>
      <c r="J558" s="7">
        <v>10</v>
      </c>
      <c r="K558" s="16">
        <v>6</v>
      </c>
      <c r="L558" s="120" t="s">
        <v>573</v>
      </c>
      <c r="M558" s="121" t="s">
        <v>349</v>
      </c>
      <c r="N558" s="121" t="s">
        <v>367</v>
      </c>
      <c r="O558" s="121" t="s">
        <v>394</v>
      </c>
      <c r="P558" s="6"/>
      <c r="Q558" s="200">
        <f>Q559</f>
        <v>1304.5</v>
      </c>
      <c r="R558" s="200">
        <f>R559</f>
        <v>1304.5</v>
      </c>
      <c r="S558" s="200">
        <f>S559</f>
        <v>1304.5</v>
      </c>
    </row>
    <row r="559" spans="1:19" ht="30.75" customHeight="1">
      <c r="A559" s="97"/>
      <c r="B559" s="96"/>
      <c r="C559" s="101"/>
      <c r="D559" s="99"/>
      <c r="E559" s="102"/>
      <c r="F559" s="102"/>
      <c r="G559" s="87"/>
      <c r="H559" s="11" t="s">
        <v>546</v>
      </c>
      <c r="I559" s="10">
        <v>27</v>
      </c>
      <c r="J559" s="7">
        <v>10</v>
      </c>
      <c r="K559" s="16">
        <v>6</v>
      </c>
      <c r="L559" s="93" t="s">
        <v>573</v>
      </c>
      <c r="M559" s="94" t="s">
        <v>349</v>
      </c>
      <c r="N559" s="94" t="s">
        <v>367</v>
      </c>
      <c r="O559" s="94" t="s">
        <v>545</v>
      </c>
      <c r="P559" s="6"/>
      <c r="Q559" s="200">
        <f>Q560+Q561</f>
        <v>1304.5</v>
      </c>
      <c r="R559" s="200">
        <f>R560+R561</f>
        <v>1304.5</v>
      </c>
      <c r="S559" s="200">
        <f>S560+S561</f>
        <v>1304.5</v>
      </c>
    </row>
    <row r="560" spans="1:19" ht="26.25" customHeight="1">
      <c r="A560" s="97"/>
      <c r="B560" s="96"/>
      <c r="C560" s="101"/>
      <c r="D560" s="99"/>
      <c r="E560" s="102"/>
      <c r="F560" s="102"/>
      <c r="G560" s="87"/>
      <c r="H560" s="11" t="s">
        <v>321</v>
      </c>
      <c r="I560" s="10">
        <v>27</v>
      </c>
      <c r="J560" s="7">
        <v>10</v>
      </c>
      <c r="K560" s="16">
        <v>6</v>
      </c>
      <c r="L560" s="93" t="s">
        <v>573</v>
      </c>
      <c r="M560" s="94" t="s">
        <v>349</v>
      </c>
      <c r="N560" s="94" t="s">
        <v>367</v>
      </c>
      <c r="O560" s="94" t="s">
        <v>545</v>
      </c>
      <c r="P560" s="6">
        <v>120</v>
      </c>
      <c r="Q560" s="200">
        <v>1276.7</v>
      </c>
      <c r="R560" s="214">
        <v>1276.7</v>
      </c>
      <c r="S560" s="214">
        <v>1276.7</v>
      </c>
    </row>
    <row r="561" spans="1:19" ht="26.25" customHeight="1">
      <c r="A561" s="97"/>
      <c r="B561" s="96"/>
      <c r="C561" s="101"/>
      <c r="D561" s="105"/>
      <c r="E561" s="102"/>
      <c r="F561" s="102"/>
      <c r="G561" s="87"/>
      <c r="H561" s="191" t="s">
        <v>459</v>
      </c>
      <c r="I561" s="10">
        <v>27</v>
      </c>
      <c r="J561" s="7">
        <v>10</v>
      </c>
      <c r="K561" s="16">
        <v>6</v>
      </c>
      <c r="L561" s="93" t="s">
        <v>573</v>
      </c>
      <c r="M561" s="94" t="s">
        <v>349</v>
      </c>
      <c r="N561" s="94" t="s">
        <v>367</v>
      </c>
      <c r="O561" s="94" t="s">
        <v>545</v>
      </c>
      <c r="P561" s="6">
        <v>240</v>
      </c>
      <c r="Q561" s="200">
        <v>27.8</v>
      </c>
      <c r="R561" s="214">
        <v>27.8</v>
      </c>
      <c r="S561" s="214">
        <v>27.8</v>
      </c>
    </row>
    <row r="562" spans="1:19" ht="26.25" customHeight="1">
      <c r="A562" s="97"/>
      <c r="B562" s="96"/>
      <c r="C562" s="101"/>
      <c r="D562" s="105"/>
      <c r="E562" s="102"/>
      <c r="F562" s="102"/>
      <c r="G562" s="87"/>
      <c r="H562" s="18" t="s">
        <v>56</v>
      </c>
      <c r="I562" s="10">
        <v>27</v>
      </c>
      <c r="J562" s="7">
        <v>10</v>
      </c>
      <c r="K562" s="16">
        <v>6</v>
      </c>
      <c r="L562" s="93" t="s">
        <v>573</v>
      </c>
      <c r="M562" s="94" t="s">
        <v>349</v>
      </c>
      <c r="N562" s="94" t="s">
        <v>363</v>
      </c>
      <c r="O562" s="94" t="s">
        <v>394</v>
      </c>
      <c r="P562" s="6"/>
      <c r="Q562" s="200">
        <f>Q563+Q565</f>
        <v>95</v>
      </c>
      <c r="R562" s="200">
        <f>R563+R565</f>
        <v>95</v>
      </c>
      <c r="S562" s="200">
        <f>S563+S565</f>
        <v>95</v>
      </c>
    </row>
    <row r="563" spans="1:19" ht="30.75" customHeight="1">
      <c r="A563" s="97"/>
      <c r="B563" s="96"/>
      <c r="C563" s="101"/>
      <c r="D563" s="99"/>
      <c r="E563" s="374">
        <v>5225700</v>
      </c>
      <c r="F563" s="374"/>
      <c r="G563" s="87">
        <v>612</v>
      </c>
      <c r="H563" s="11" t="s">
        <v>603</v>
      </c>
      <c r="I563" s="10">
        <v>27</v>
      </c>
      <c r="J563" s="16">
        <v>10</v>
      </c>
      <c r="K563" s="16">
        <v>6</v>
      </c>
      <c r="L563" s="93" t="s">
        <v>573</v>
      </c>
      <c r="M563" s="94" t="s">
        <v>349</v>
      </c>
      <c r="N563" s="94" t="s">
        <v>363</v>
      </c>
      <c r="O563" s="94" t="s">
        <v>602</v>
      </c>
      <c r="P563" s="6"/>
      <c r="Q563" s="200">
        <f>Q564</f>
        <v>45</v>
      </c>
      <c r="R563" s="200">
        <f>R564</f>
        <v>45</v>
      </c>
      <c r="S563" s="200">
        <f>S564</f>
        <v>45</v>
      </c>
    </row>
    <row r="564" spans="1:19" ht="21.75" customHeight="1">
      <c r="A564" s="97"/>
      <c r="B564" s="96"/>
      <c r="C564" s="101"/>
      <c r="D564" s="99"/>
      <c r="E564" s="102"/>
      <c r="F564" s="102"/>
      <c r="G564" s="87"/>
      <c r="H564" s="5" t="s">
        <v>312</v>
      </c>
      <c r="I564" s="10">
        <v>27</v>
      </c>
      <c r="J564" s="16">
        <v>10</v>
      </c>
      <c r="K564" s="16">
        <v>6</v>
      </c>
      <c r="L564" s="93" t="s">
        <v>573</v>
      </c>
      <c r="M564" s="94" t="s">
        <v>349</v>
      </c>
      <c r="N564" s="94" t="s">
        <v>363</v>
      </c>
      <c r="O564" s="94" t="s">
        <v>602</v>
      </c>
      <c r="P564" s="10">
        <v>630</v>
      </c>
      <c r="Q564" s="198">
        <v>45</v>
      </c>
      <c r="R564" s="198">
        <v>45</v>
      </c>
      <c r="S564" s="198">
        <v>45</v>
      </c>
    </row>
    <row r="565" spans="1:19" ht="21.75" customHeight="1">
      <c r="A565" s="97"/>
      <c r="B565" s="96"/>
      <c r="C565" s="101"/>
      <c r="D565" s="105"/>
      <c r="E565" s="102"/>
      <c r="F565" s="102"/>
      <c r="G565" s="87"/>
      <c r="H565" s="5" t="s">
        <v>637</v>
      </c>
      <c r="I565" s="10">
        <v>27</v>
      </c>
      <c r="J565" s="16">
        <v>10</v>
      </c>
      <c r="K565" s="16">
        <v>6</v>
      </c>
      <c r="L565" s="93" t="s">
        <v>573</v>
      </c>
      <c r="M565" s="94" t="s">
        <v>349</v>
      </c>
      <c r="N565" s="94" t="s">
        <v>363</v>
      </c>
      <c r="O565" s="94" t="s">
        <v>59</v>
      </c>
      <c r="P565" s="6"/>
      <c r="Q565" s="200">
        <f>Q566</f>
        <v>50</v>
      </c>
      <c r="R565" s="200">
        <f>R566</f>
        <v>50</v>
      </c>
      <c r="S565" s="200">
        <f>S566</f>
        <v>50</v>
      </c>
    </row>
    <row r="566" spans="1:19" ht="21.75" customHeight="1">
      <c r="A566" s="97"/>
      <c r="B566" s="96"/>
      <c r="C566" s="101"/>
      <c r="D566" s="105"/>
      <c r="E566" s="102"/>
      <c r="F566" s="102"/>
      <c r="G566" s="87"/>
      <c r="H566" s="191" t="s">
        <v>459</v>
      </c>
      <c r="I566" s="10">
        <v>27</v>
      </c>
      <c r="J566" s="16">
        <v>10</v>
      </c>
      <c r="K566" s="16">
        <v>6</v>
      </c>
      <c r="L566" s="93" t="s">
        <v>573</v>
      </c>
      <c r="M566" s="94" t="s">
        <v>349</v>
      </c>
      <c r="N566" s="94" t="s">
        <v>363</v>
      </c>
      <c r="O566" s="94" t="s">
        <v>59</v>
      </c>
      <c r="P566" s="6">
        <v>240</v>
      </c>
      <c r="Q566" s="200">
        <v>50</v>
      </c>
      <c r="R566" s="200">
        <v>50</v>
      </c>
      <c r="S566" s="200">
        <v>50</v>
      </c>
    </row>
    <row r="567" spans="1:19" s="174" customFormat="1" ht="18.75" customHeight="1">
      <c r="A567" s="138"/>
      <c r="B567" s="139"/>
      <c r="C567" s="149"/>
      <c r="D567" s="140"/>
      <c r="E567" s="141"/>
      <c r="F567" s="141"/>
      <c r="G567" s="151">
        <v>612</v>
      </c>
      <c r="H567" s="145" t="s">
        <v>325</v>
      </c>
      <c r="I567" s="148">
        <v>27</v>
      </c>
      <c r="J567" s="152">
        <v>11</v>
      </c>
      <c r="K567" s="135"/>
      <c r="L567" s="136"/>
      <c r="M567" s="137"/>
      <c r="N567" s="137"/>
      <c r="O567" s="137"/>
      <c r="P567" s="142"/>
      <c r="Q567" s="201">
        <f aca="true" t="shared" si="61" ref="Q567:S568">Q568</f>
        <v>8661.3</v>
      </c>
      <c r="R567" s="201">
        <f t="shared" si="61"/>
        <v>11807.6</v>
      </c>
      <c r="S567" s="201">
        <f t="shared" si="61"/>
        <v>8352</v>
      </c>
    </row>
    <row r="568" spans="1:19" s="174" customFormat="1" ht="19.5" customHeight="1">
      <c r="A568" s="138"/>
      <c r="B568" s="139"/>
      <c r="C568" s="138"/>
      <c r="D568" s="377">
        <v>5250000</v>
      </c>
      <c r="E568" s="378"/>
      <c r="F568" s="378"/>
      <c r="G568" s="132">
        <v>530</v>
      </c>
      <c r="H568" s="133" t="s">
        <v>127</v>
      </c>
      <c r="I568" s="134">
        <v>27</v>
      </c>
      <c r="J568" s="135">
        <v>11</v>
      </c>
      <c r="K568" s="135">
        <v>1</v>
      </c>
      <c r="L568" s="136"/>
      <c r="M568" s="137"/>
      <c r="N568" s="137"/>
      <c r="O568" s="137"/>
      <c r="P568" s="134"/>
      <c r="Q568" s="298">
        <f t="shared" si="61"/>
        <v>8661.3</v>
      </c>
      <c r="R568" s="298">
        <f t="shared" si="61"/>
        <v>11807.6</v>
      </c>
      <c r="S568" s="298">
        <f t="shared" si="61"/>
        <v>8352</v>
      </c>
    </row>
    <row r="569" spans="1:19" ht="34.5" customHeight="1">
      <c r="A569" s="97"/>
      <c r="B569" s="96"/>
      <c r="C569" s="101"/>
      <c r="D569" s="99"/>
      <c r="E569" s="111"/>
      <c r="F569" s="111"/>
      <c r="G569" s="103"/>
      <c r="H569" s="5" t="s">
        <v>441</v>
      </c>
      <c r="I569" s="6">
        <v>27</v>
      </c>
      <c r="J569" s="7">
        <v>11</v>
      </c>
      <c r="K569" s="16">
        <v>1</v>
      </c>
      <c r="L569" s="93" t="s">
        <v>442</v>
      </c>
      <c r="M569" s="94" t="s">
        <v>349</v>
      </c>
      <c r="N569" s="94" t="s">
        <v>359</v>
      </c>
      <c r="O569" s="94" t="s">
        <v>394</v>
      </c>
      <c r="P569" s="6"/>
      <c r="Q569" s="198">
        <f>Q573+Q570+Q578</f>
        <v>8661.3</v>
      </c>
      <c r="R569" s="198">
        <f>R573+R570+R578</f>
        <v>11807.6</v>
      </c>
      <c r="S569" s="198">
        <f>S573+S570+S578</f>
        <v>8352</v>
      </c>
    </row>
    <row r="570" spans="1:19" ht="34.5" customHeight="1">
      <c r="A570" s="97"/>
      <c r="B570" s="96"/>
      <c r="C570" s="101"/>
      <c r="D570" s="99"/>
      <c r="E570" s="111"/>
      <c r="F570" s="111"/>
      <c r="G570" s="87"/>
      <c r="H570" s="11" t="s">
        <v>630</v>
      </c>
      <c r="I570" s="10">
        <v>27</v>
      </c>
      <c r="J570" s="16">
        <v>11</v>
      </c>
      <c r="K570" s="16">
        <v>1</v>
      </c>
      <c r="L570" s="120" t="s">
        <v>442</v>
      </c>
      <c r="M570" s="121" t="s">
        <v>349</v>
      </c>
      <c r="N570" s="121" t="s">
        <v>350</v>
      </c>
      <c r="O570" s="121" t="s">
        <v>394</v>
      </c>
      <c r="P570" s="10"/>
      <c r="Q570" s="198">
        <f aca="true" t="shared" si="62" ref="Q570:S571">Q571</f>
        <v>100</v>
      </c>
      <c r="R570" s="198">
        <f t="shared" si="62"/>
        <v>100</v>
      </c>
      <c r="S570" s="198">
        <f t="shared" si="62"/>
        <v>100</v>
      </c>
    </row>
    <row r="571" spans="1:19" ht="26.25" customHeight="1">
      <c r="A571" s="97"/>
      <c r="B571" s="96"/>
      <c r="C571" s="101"/>
      <c r="D571" s="99"/>
      <c r="E571" s="111"/>
      <c r="F571" s="111"/>
      <c r="G571" s="87"/>
      <c r="H571" s="11" t="s">
        <v>74</v>
      </c>
      <c r="I571" s="10">
        <v>27</v>
      </c>
      <c r="J571" s="16">
        <v>11</v>
      </c>
      <c r="K571" s="16">
        <v>1</v>
      </c>
      <c r="L571" s="120" t="s">
        <v>442</v>
      </c>
      <c r="M571" s="121" t="s">
        <v>349</v>
      </c>
      <c r="N571" s="121" t="s">
        <v>350</v>
      </c>
      <c r="O571" s="121" t="s">
        <v>73</v>
      </c>
      <c r="P571" s="10"/>
      <c r="Q571" s="198">
        <f t="shared" si="62"/>
        <v>100</v>
      </c>
      <c r="R571" s="198">
        <f t="shared" si="62"/>
        <v>100</v>
      </c>
      <c r="S571" s="198">
        <f t="shared" si="62"/>
        <v>100</v>
      </c>
    </row>
    <row r="572" spans="1:19" ht="27.75" customHeight="1">
      <c r="A572" s="97"/>
      <c r="B572" s="96"/>
      <c r="C572" s="101"/>
      <c r="D572" s="99"/>
      <c r="E572" s="111"/>
      <c r="F572" s="111"/>
      <c r="G572" s="87"/>
      <c r="H572" s="11" t="s">
        <v>461</v>
      </c>
      <c r="I572" s="10">
        <v>27</v>
      </c>
      <c r="J572" s="16">
        <v>11</v>
      </c>
      <c r="K572" s="16">
        <v>1</v>
      </c>
      <c r="L572" s="120" t="s">
        <v>442</v>
      </c>
      <c r="M572" s="121" t="s">
        <v>349</v>
      </c>
      <c r="N572" s="121" t="s">
        <v>350</v>
      </c>
      <c r="O572" s="121" t="s">
        <v>73</v>
      </c>
      <c r="P572" s="10">
        <v>610</v>
      </c>
      <c r="Q572" s="198">
        <v>100</v>
      </c>
      <c r="R572" s="198">
        <v>100</v>
      </c>
      <c r="S572" s="198">
        <v>100</v>
      </c>
    </row>
    <row r="573" spans="1:19" ht="24.75" customHeight="1">
      <c r="A573" s="97"/>
      <c r="B573" s="96"/>
      <c r="C573" s="101"/>
      <c r="D573" s="99"/>
      <c r="E573" s="111"/>
      <c r="F573" s="111"/>
      <c r="G573" s="87"/>
      <c r="H573" s="11" t="s">
        <v>75</v>
      </c>
      <c r="I573" s="10">
        <v>27</v>
      </c>
      <c r="J573" s="16">
        <v>11</v>
      </c>
      <c r="K573" s="16">
        <v>1</v>
      </c>
      <c r="L573" s="120" t="s">
        <v>442</v>
      </c>
      <c r="M573" s="121" t="s">
        <v>349</v>
      </c>
      <c r="N573" s="121" t="s">
        <v>367</v>
      </c>
      <c r="O573" s="121" t="s">
        <v>394</v>
      </c>
      <c r="P573" s="10"/>
      <c r="Q573" s="198">
        <f>Q574+Q576</f>
        <v>8252</v>
      </c>
      <c r="R573" s="198">
        <f>R574+R576</f>
        <v>8252</v>
      </c>
      <c r="S573" s="198">
        <f>S574+S576</f>
        <v>8252</v>
      </c>
    </row>
    <row r="574" spans="1:19" ht="22.5" customHeight="1">
      <c r="A574" s="97"/>
      <c r="B574" s="96"/>
      <c r="C574" s="101"/>
      <c r="D574" s="99"/>
      <c r="E574" s="111"/>
      <c r="F574" s="111"/>
      <c r="G574" s="87"/>
      <c r="H574" s="11" t="s">
        <v>74</v>
      </c>
      <c r="I574" s="10">
        <v>27</v>
      </c>
      <c r="J574" s="16">
        <v>11</v>
      </c>
      <c r="K574" s="16">
        <v>1</v>
      </c>
      <c r="L574" s="120" t="s">
        <v>442</v>
      </c>
      <c r="M574" s="121" t="s">
        <v>349</v>
      </c>
      <c r="N574" s="121" t="s">
        <v>367</v>
      </c>
      <c r="O574" s="121" t="s">
        <v>73</v>
      </c>
      <c r="P574" s="10"/>
      <c r="Q574" s="198">
        <f>Q575</f>
        <v>6727.5</v>
      </c>
      <c r="R574" s="198">
        <f>R575</f>
        <v>6727.5</v>
      </c>
      <c r="S574" s="198">
        <f>S575</f>
        <v>6727.5</v>
      </c>
    </row>
    <row r="575" spans="1:19" ht="22.5" customHeight="1">
      <c r="A575" s="97"/>
      <c r="B575" s="96"/>
      <c r="C575" s="101"/>
      <c r="D575" s="99"/>
      <c r="E575" s="111"/>
      <c r="F575" s="111"/>
      <c r="G575" s="87"/>
      <c r="H575" s="11" t="s">
        <v>461</v>
      </c>
      <c r="I575" s="10">
        <v>27</v>
      </c>
      <c r="J575" s="16">
        <v>11</v>
      </c>
      <c r="K575" s="16">
        <v>1</v>
      </c>
      <c r="L575" s="120" t="s">
        <v>442</v>
      </c>
      <c r="M575" s="121" t="s">
        <v>349</v>
      </c>
      <c r="N575" s="121" t="s">
        <v>367</v>
      </c>
      <c r="O575" s="121" t="s">
        <v>73</v>
      </c>
      <c r="P575" s="10">
        <v>610</v>
      </c>
      <c r="Q575" s="198">
        <v>6727.5</v>
      </c>
      <c r="R575" s="198">
        <v>6727.5</v>
      </c>
      <c r="S575" s="198">
        <v>6727.5</v>
      </c>
    </row>
    <row r="576" spans="1:19" ht="37.5" customHeight="1">
      <c r="A576" s="97"/>
      <c r="B576" s="96"/>
      <c r="C576" s="101"/>
      <c r="D576" s="99"/>
      <c r="E576" s="111"/>
      <c r="F576" s="111"/>
      <c r="G576" s="87"/>
      <c r="H576" s="11" t="s">
        <v>610</v>
      </c>
      <c r="I576" s="10">
        <v>27</v>
      </c>
      <c r="J576" s="16">
        <v>11</v>
      </c>
      <c r="K576" s="16">
        <v>1</v>
      </c>
      <c r="L576" s="120" t="s">
        <v>442</v>
      </c>
      <c r="M576" s="121" t="s">
        <v>349</v>
      </c>
      <c r="N576" s="121" t="s">
        <v>367</v>
      </c>
      <c r="O576" s="121" t="s">
        <v>609</v>
      </c>
      <c r="P576" s="10"/>
      <c r="Q576" s="198">
        <f>Q577</f>
        <v>1524.5</v>
      </c>
      <c r="R576" s="198">
        <f>R577</f>
        <v>1524.5</v>
      </c>
      <c r="S576" s="198">
        <f>S577</f>
        <v>1524.5</v>
      </c>
    </row>
    <row r="577" spans="1:19" ht="27" customHeight="1">
      <c r="A577" s="97"/>
      <c r="B577" s="96"/>
      <c r="C577" s="101"/>
      <c r="D577" s="99"/>
      <c r="E577" s="111"/>
      <c r="F577" s="111"/>
      <c r="G577" s="87"/>
      <c r="H577" s="11" t="s">
        <v>461</v>
      </c>
      <c r="I577" s="10">
        <v>27</v>
      </c>
      <c r="J577" s="16">
        <v>11</v>
      </c>
      <c r="K577" s="16">
        <v>1</v>
      </c>
      <c r="L577" s="120" t="s">
        <v>442</v>
      </c>
      <c r="M577" s="121" t="s">
        <v>349</v>
      </c>
      <c r="N577" s="121" t="s">
        <v>367</v>
      </c>
      <c r="O577" s="121" t="s">
        <v>609</v>
      </c>
      <c r="P577" s="10">
        <v>610</v>
      </c>
      <c r="Q577" s="198">
        <v>1524.5</v>
      </c>
      <c r="R577" s="198">
        <v>1524.5</v>
      </c>
      <c r="S577" s="198">
        <v>1524.5</v>
      </c>
    </row>
    <row r="578" spans="1:19" ht="36" customHeight="1">
      <c r="A578" s="97"/>
      <c r="B578" s="96"/>
      <c r="C578" s="101"/>
      <c r="D578" s="99"/>
      <c r="E578" s="111"/>
      <c r="F578" s="111"/>
      <c r="G578" s="87"/>
      <c r="H578" s="11" t="s">
        <v>805</v>
      </c>
      <c r="I578" s="10">
        <v>27</v>
      </c>
      <c r="J578" s="16">
        <v>11</v>
      </c>
      <c r="K578" s="16">
        <v>1</v>
      </c>
      <c r="L578" s="120" t="s">
        <v>442</v>
      </c>
      <c r="M578" s="121" t="s">
        <v>349</v>
      </c>
      <c r="N578" s="121" t="s">
        <v>368</v>
      </c>
      <c r="O578" s="121" t="s">
        <v>394</v>
      </c>
      <c r="P578" s="10"/>
      <c r="Q578" s="198">
        <f>Q579+Q581</f>
        <v>309.3</v>
      </c>
      <c r="R578" s="198">
        <f>R579+R581</f>
        <v>3455.6</v>
      </c>
      <c r="S578" s="198">
        <f>S579+S581</f>
        <v>0</v>
      </c>
    </row>
    <row r="579" spans="1:19" ht="33.75" customHeight="1">
      <c r="A579" s="97"/>
      <c r="B579" s="96"/>
      <c r="C579" s="101"/>
      <c r="D579" s="99"/>
      <c r="E579" s="111"/>
      <c r="F579" s="111"/>
      <c r="G579" s="87"/>
      <c r="H579" s="11" t="s">
        <v>635</v>
      </c>
      <c r="I579" s="10">
        <v>27</v>
      </c>
      <c r="J579" s="16">
        <v>11</v>
      </c>
      <c r="K579" s="16">
        <v>1</v>
      </c>
      <c r="L579" s="120" t="s">
        <v>442</v>
      </c>
      <c r="M579" s="121" t="s">
        <v>349</v>
      </c>
      <c r="N579" s="121" t="s">
        <v>368</v>
      </c>
      <c r="O579" s="121" t="s">
        <v>416</v>
      </c>
      <c r="P579" s="10"/>
      <c r="Q579" s="198">
        <f>Q580</f>
        <v>309.3</v>
      </c>
      <c r="R579" s="198">
        <f>R580</f>
        <v>0</v>
      </c>
      <c r="S579" s="198">
        <f>S580</f>
        <v>0</v>
      </c>
    </row>
    <row r="580" spans="1:19" ht="27" customHeight="1">
      <c r="A580" s="97"/>
      <c r="B580" s="96"/>
      <c r="C580" s="101"/>
      <c r="D580" s="99"/>
      <c r="E580" s="111"/>
      <c r="F580" s="111"/>
      <c r="G580" s="87"/>
      <c r="H580" s="11" t="s">
        <v>461</v>
      </c>
      <c r="I580" s="10">
        <v>27</v>
      </c>
      <c r="J580" s="16">
        <v>11</v>
      </c>
      <c r="K580" s="16">
        <v>1</v>
      </c>
      <c r="L580" s="120" t="s">
        <v>442</v>
      </c>
      <c r="M580" s="121" t="s">
        <v>349</v>
      </c>
      <c r="N580" s="121" t="s">
        <v>368</v>
      </c>
      <c r="O580" s="121" t="s">
        <v>416</v>
      </c>
      <c r="P580" s="10">
        <v>610</v>
      </c>
      <c r="Q580" s="198">
        <v>309.3</v>
      </c>
      <c r="R580" s="198">
        <v>0</v>
      </c>
      <c r="S580" s="198">
        <v>0</v>
      </c>
    </row>
    <row r="581" spans="1:19" ht="36" customHeight="1">
      <c r="A581" s="97"/>
      <c r="B581" s="96"/>
      <c r="C581" s="101"/>
      <c r="D581" s="99"/>
      <c r="E581" s="111"/>
      <c r="F581" s="111"/>
      <c r="G581" s="87"/>
      <c r="H581" s="11" t="s">
        <v>636</v>
      </c>
      <c r="I581" s="10">
        <v>27</v>
      </c>
      <c r="J581" s="16">
        <v>11</v>
      </c>
      <c r="K581" s="16">
        <v>1</v>
      </c>
      <c r="L581" s="120" t="s">
        <v>442</v>
      </c>
      <c r="M581" s="121" t="s">
        <v>349</v>
      </c>
      <c r="N581" s="121" t="s">
        <v>443</v>
      </c>
      <c r="O581" s="121" t="s">
        <v>617</v>
      </c>
      <c r="P581" s="10"/>
      <c r="Q581" s="198">
        <f>Q582</f>
        <v>0</v>
      </c>
      <c r="R581" s="198">
        <f>R582</f>
        <v>3455.6</v>
      </c>
      <c r="S581" s="198">
        <f>S582</f>
        <v>0</v>
      </c>
    </row>
    <row r="582" spans="1:19" ht="27" customHeight="1">
      <c r="A582" s="97"/>
      <c r="B582" s="96"/>
      <c r="C582" s="101"/>
      <c r="D582" s="99"/>
      <c r="E582" s="111"/>
      <c r="F582" s="111"/>
      <c r="G582" s="87"/>
      <c r="H582" s="11" t="s">
        <v>461</v>
      </c>
      <c r="I582" s="10">
        <v>27</v>
      </c>
      <c r="J582" s="16">
        <v>11</v>
      </c>
      <c r="K582" s="16">
        <v>1</v>
      </c>
      <c r="L582" s="120" t="s">
        <v>442</v>
      </c>
      <c r="M582" s="121" t="s">
        <v>349</v>
      </c>
      <c r="N582" s="121" t="s">
        <v>443</v>
      </c>
      <c r="O582" s="121" t="s">
        <v>617</v>
      </c>
      <c r="P582" s="10">
        <v>610</v>
      </c>
      <c r="Q582" s="198">
        <v>0</v>
      </c>
      <c r="R582" s="198">
        <v>3455.6</v>
      </c>
      <c r="S582" s="198">
        <v>0</v>
      </c>
    </row>
    <row r="583" spans="1:19" s="174" customFormat="1" ht="24" customHeight="1">
      <c r="A583" s="138"/>
      <c r="B583" s="139"/>
      <c r="C583" s="153"/>
      <c r="D583" s="165"/>
      <c r="E583" s="141"/>
      <c r="F583" s="141"/>
      <c r="G583" s="151"/>
      <c r="H583" s="133" t="s">
        <v>341</v>
      </c>
      <c r="I583" s="134">
        <v>661</v>
      </c>
      <c r="J583" s="135">
        <v>13</v>
      </c>
      <c r="K583" s="135" t="s">
        <v>395</v>
      </c>
      <c r="L583" s="136" t="s">
        <v>322</v>
      </c>
      <c r="M583" s="137" t="s">
        <v>322</v>
      </c>
      <c r="N583" s="137"/>
      <c r="O583" s="137" t="s">
        <v>322</v>
      </c>
      <c r="P583" s="142" t="s">
        <v>322</v>
      </c>
      <c r="Q583" s="201">
        <f aca="true" t="shared" si="63" ref="Q583:S588">Q584</f>
        <v>10</v>
      </c>
      <c r="R583" s="201">
        <f t="shared" si="63"/>
        <v>0</v>
      </c>
      <c r="S583" s="201">
        <f t="shared" si="63"/>
        <v>0</v>
      </c>
    </row>
    <row r="584" spans="1:19" s="174" customFormat="1" ht="24" customHeight="1">
      <c r="A584" s="138"/>
      <c r="B584" s="139"/>
      <c r="C584" s="153"/>
      <c r="D584" s="165"/>
      <c r="E584" s="141"/>
      <c r="F584" s="141"/>
      <c r="G584" s="151"/>
      <c r="H584" s="133" t="s">
        <v>827</v>
      </c>
      <c r="I584" s="134">
        <v>661</v>
      </c>
      <c r="J584" s="135">
        <v>13</v>
      </c>
      <c r="K584" s="135">
        <v>1</v>
      </c>
      <c r="L584" s="136" t="s">
        <v>322</v>
      </c>
      <c r="M584" s="137" t="s">
        <v>322</v>
      </c>
      <c r="N584" s="137"/>
      <c r="O584" s="137" t="s">
        <v>322</v>
      </c>
      <c r="P584" s="142" t="s">
        <v>322</v>
      </c>
      <c r="Q584" s="201">
        <f t="shared" si="63"/>
        <v>10</v>
      </c>
      <c r="R584" s="201">
        <f t="shared" si="63"/>
        <v>0</v>
      </c>
      <c r="S584" s="201">
        <f t="shared" si="63"/>
        <v>0</v>
      </c>
    </row>
    <row r="585" spans="1:19" ht="36.75" customHeight="1">
      <c r="A585" s="95"/>
      <c r="B585" s="96"/>
      <c r="C585" s="101"/>
      <c r="D585" s="99"/>
      <c r="E585" s="102"/>
      <c r="F585" s="102"/>
      <c r="G585" s="87"/>
      <c r="H585" s="11" t="s">
        <v>451</v>
      </c>
      <c r="I585" s="10">
        <v>661</v>
      </c>
      <c r="J585" s="16">
        <v>13</v>
      </c>
      <c r="K585" s="16">
        <v>1</v>
      </c>
      <c r="L585" s="93" t="s">
        <v>452</v>
      </c>
      <c r="M585" s="94" t="s">
        <v>349</v>
      </c>
      <c r="N585" s="94" t="s">
        <v>359</v>
      </c>
      <c r="O585" s="94" t="s">
        <v>394</v>
      </c>
      <c r="P585" s="6"/>
      <c r="Q585" s="200">
        <f t="shared" si="63"/>
        <v>10</v>
      </c>
      <c r="R585" s="200">
        <f t="shared" si="63"/>
        <v>0</v>
      </c>
      <c r="S585" s="200">
        <f t="shared" si="63"/>
        <v>0</v>
      </c>
    </row>
    <row r="586" spans="1:19" ht="24" customHeight="1">
      <c r="A586" s="95"/>
      <c r="B586" s="96"/>
      <c r="C586" s="104"/>
      <c r="D586" s="105"/>
      <c r="E586" s="102"/>
      <c r="F586" s="102"/>
      <c r="G586" s="103"/>
      <c r="H586" s="11" t="s">
        <v>642</v>
      </c>
      <c r="I586" s="10">
        <v>661</v>
      </c>
      <c r="J586" s="16">
        <v>13</v>
      </c>
      <c r="K586" s="16">
        <v>1</v>
      </c>
      <c r="L586" s="93" t="s">
        <v>452</v>
      </c>
      <c r="M586" s="94" t="s">
        <v>596</v>
      </c>
      <c r="N586" s="94" t="s">
        <v>359</v>
      </c>
      <c r="O586" s="94" t="s">
        <v>394</v>
      </c>
      <c r="P586" s="6"/>
      <c r="Q586" s="200">
        <f t="shared" si="63"/>
        <v>10</v>
      </c>
      <c r="R586" s="200">
        <f t="shared" si="63"/>
        <v>0</v>
      </c>
      <c r="S586" s="200">
        <f t="shared" si="63"/>
        <v>0</v>
      </c>
    </row>
    <row r="587" spans="1:19" ht="24" customHeight="1">
      <c r="A587" s="95"/>
      <c r="B587" s="96"/>
      <c r="C587" s="104"/>
      <c r="D587" s="105"/>
      <c r="E587" s="102"/>
      <c r="F587" s="102"/>
      <c r="G587" s="103"/>
      <c r="H587" s="11" t="s">
        <v>597</v>
      </c>
      <c r="I587" s="10">
        <v>661</v>
      </c>
      <c r="J587" s="16">
        <v>13</v>
      </c>
      <c r="K587" s="16">
        <v>1</v>
      </c>
      <c r="L587" s="93" t="s">
        <v>452</v>
      </c>
      <c r="M587" s="94" t="s">
        <v>596</v>
      </c>
      <c r="N587" s="94" t="s">
        <v>350</v>
      </c>
      <c r="O587" s="94" t="s">
        <v>394</v>
      </c>
      <c r="P587" s="6"/>
      <c r="Q587" s="200">
        <f t="shared" si="63"/>
        <v>10</v>
      </c>
      <c r="R587" s="200">
        <f t="shared" si="63"/>
        <v>0</v>
      </c>
      <c r="S587" s="200">
        <f t="shared" si="63"/>
        <v>0</v>
      </c>
    </row>
    <row r="588" spans="1:19" ht="27" customHeight="1">
      <c r="A588" s="97"/>
      <c r="B588" s="96"/>
      <c r="C588" s="104"/>
      <c r="D588" s="105"/>
      <c r="E588" s="102"/>
      <c r="F588" s="102"/>
      <c r="G588" s="103"/>
      <c r="H588" s="11" t="s">
        <v>77</v>
      </c>
      <c r="I588" s="10">
        <v>661</v>
      </c>
      <c r="J588" s="16">
        <v>13</v>
      </c>
      <c r="K588" s="16">
        <v>1</v>
      </c>
      <c r="L588" s="93" t="s">
        <v>452</v>
      </c>
      <c r="M588" s="94" t="s">
        <v>596</v>
      </c>
      <c r="N588" s="94" t="s">
        <v>350</v>
      </c>
      <c r="O588" s="94" t="s">
        <v>76</v>
      </c>
      <c r="P588" s="6" t="s">
        <v>322</v>
      </c>
      <c r="Q588" s="200">
        <f t="shared" si="63"/>
        <v>10</v>
      </c>
      <c r="R588" s="200">
        <f t="shared" si="63"/>
        <v>0</v>
      </c>
      <c r="S588" s="200">
        <f t="shared" si="63"/>
        <v>0</v>
      </c>
    </row>
    <row r="589" spans="1:19" ht="28.5" customHeight="1">
      <c r="A589" s="97"/>
      <c r="B589" s="96"/>
      <c r="C589" s="104"/>
      <c r="D589" s="105"/>
      <c r="E589" s="102"/>
      <c r="F589" s="102"/>
      <c r="G589" s="103"/>
      <c r="H589" s="5" t="s">
        <v>389</v>
      </c>
      <c r="I589" s="8">
        <v>661</v>
      </c>
      <c r="J589" s="21">
        <v>13</v>
      </c>
      <c r="K589" s="16">
        <v>1</v>
      </c>
      <c r="L589" s="93" t="s">
        <v>452</v>
      </c>
      <c r="M589" s="94" t="s">
        <v>596</v>
      </c>
      <c r="N589" s="94" t="s">
        <v>350</v>
      </c>
      <c r="O589" s="94" t="s">
        <v>76</v>
      </c>
      <c r="P589" s="6">
        <v>730</v>
      </c>
      <c r="Q589" s="198">
        <v>10</v>
      </c>
      <c r="R589" s="200">
        <v>0</v>
      </c>
      <c r="S589" s="200">
        <v>0</v>
      </c>
    </row>
    <row r="590" spans="1:19" s="174" customFormat="1" ht="30.75" customHeight="1">
      <c r="A590" s="138"/>
      <c r="B590" s="139"/>
      <c r="C590" s="153"/>
      <c r="D590" s="165"/>
      <c r="E590" s="141"/>
      <c r="F590" s="141"/>
      <c r="G590" s="151"/>
      <c r="H590" s="133" t="s">
        <v>99</v>
      </c>
      <c r="I590" s="142">
        <v>661</v>
      </c>
      <c r="J590" s="135">
        <v>14</v>
      </c>
      <c r="K590" s="135" t="s">
        <v>322</v>
      </c>
      <c r="L590" s="135" t="s">
        <v>322</v>
      </c>
      <c r="M590" s="137" t="s">
        <v>322</v>
      </c>
      <c r="N590" s="137"/>
      <c r="O590" s="137" t="s">
        <v>322</v>
      </c>
      <c r="P590" s="142" t="s">
        <v>322</v>
      </c>
      <c r="Q590" s="201">
        <f>Q591+Q599</f>
        <v>17211.800000000003</v>
      </c>
      <c r="R590" s="201">
        <f>R591+R599</f>
        <v>19143.600000000002</v>
      </c>
      <c r="S590" s="201">
        <f>S591+S599</f>
        <v>21151.1</v>
      </c>
    </row>
    <row r="591" spans="1:19" s="174" customFormat="1" ht="30.75" customHeight="1">
      <c r="A591" s="138"/>
      <c r="B591" s="139"/>
      <c r="C591" s="153"/>
      <c r="D591" s="165"/>
      <c r="E591" s="141"/>
      <c r="F591" s="141"/>
      <c r="G591" s="151"/>
      <c r="H591" s="133" t="s">
        <v>362</v>
      </c>
      <c r="I591" s="142">
        <v>661</v>
      </c>
      <c r="J591" s="135">
        <v>14</v>
      </c>
      <c r="K591" s="135">
        <v>1</v>
      </c>
      <c r="L591" s="135" t="s">
        <v>322</v>
      </c>
      <c r="M591" s="137" t="s">
        <v>322</v>
      </c>
      <c r="N591" s="137"/>
      <c r="O591" s="137" t="s">
        <v>322</v>
      </c>
      <c r="P591" s="142" t="s">
        <v>322</v>
      </c>
      <c r="Q591" s="201">
        <f>Q592</f>
        <v>5126</v>
      </c>
      <c r="R591" s="201">
        <f aca="true" t="shared" si="64" ref="R591:S593">R592</f>
        <v>5225.3</v>
      </c>
      <c r="S591" s="201">
        <f t="shared" si="64"/>
        <v>5640.5</v>
      </c>
    </row>
    <row r="592" spans="1:19" ht="36.75" customHeight="1">
      <c r="A592" s="95"/>
      <c r="B592" s="96"/>
      <c r="C592" s="101"/>
      <c r="D592" s="99"/>
      <c r="E592" s="102"/>
      <c r="F592" s="102"/>
      <c r="G592" s="87"/>
      <c r="H592" s="11" t="s">
        <v>451</v>
      </c>
      <c r="I592" s="10">
        <v>661</v>
      </c>
      <c r="J592" s="16">
        <v>14</v>
      </c>
      <c r="K592" s="16">
        <v>1</v>
      </c>
      <c r="L592" s="93" t="s">
        <v>452</v>
      </c>
      <c r="M592" s="94" t="s">
        <v>349</v>
      </c>
      <c r="N592" s="94" t="s">
        <v>359</v>
      </c>
      <c r="O592" s="94" t="s">
        <v>394</v>
      </c>
      <c r="P592" s="6"/>
      <c r="Q592" s="200">
        <f>Q593</f>
        <v>5126</v>
      </c>
      <c r="R592" s="200">
        <f t="shared" si="64"/>
        <v>5225.3</v>
      </c>
      <c r="S592" s="200">
        <f t="shared" si="64"/>
        <v>5640.5</v>
      </c>
    </row>
    <row r="593" spans="1:19" ht="36.75" customHeight="1">
      <c r="A593" s="95"/>
      <c r="B593" s="96"/>
      <c r="C593" s="104"/>
      <c r="D593" s="105"/>
      <c r="E593" s="102"/>
      <c r="F593" s="102"/>
      <c r="G593" s="87"/>
      <c r="H593" s="11" t="s">
        <v>454</v>
      </c>
      <c r="I593" s="10">
        <v>661</v>
      </c>
      <c r="J593" s="16">
        <v>14</v>
      </c>
      <c r="K593" s="16">
        <v>1</v>
      </c>
      <c r="L593" s="93" t="s">
        <v>452</v>
      </c>
      <c r="M593" s="94" t="s">
        <v>345</v>
      </c>
      <c r="N593" s="94" t="s">
        <v>359</v>
      </c>
      <c r="O593" s="94" t="s">
        <v>394</v>
      </c>
      <c r="P593" s="6"/>
      <c r="Q593" s="200">
        <f>Q594</f>
        <v>5126</v>
      </c>
      <c r="R593" s="200">
        <f t="shared" si="64"/>
        <v>5225.3</v>
      </c>
      <c r="S593" s="200">
        <f t="shared" si="64"/>
        <v>5640.5</v>
      </c>
    </row>
    <row r="594" spans="1:19" ht="22.5" customHeight="1">
      <c r="A594" s="97"/>
      <c r="B594" s="96"/>
      <c r="C594" s="104"/>
      <c r="D594" s="105"/>
      <c r="E594" s="102"/>
      <c r="F594" s="102"/>
      <c r="G594" s="103"/>
      <c r="H594" s="11" t="s">
        <v>599</v>
      </c>
      <c r="I594" s="6">
        <v>661</v>
      </c>
      <c r="J594" s="7">
        <v>14</v>
      </c>
      <c r="K594" s="16">
        <v>1</v>
      </c>
      <c r="L594" s="93" t="s">
        <v>452</v>
      </c>
      <c r="M594" s="94" t="s">
        <v>345</v>
      </c>
      <c r="N594" s="94" t="s">
        <v>350</v>
      </c>
      <c r="O594" s="94" t="s">
        <v>394</v>
      </c>
      <c r="P594" s="6" t="s">
        <v>322</v>
      </c>
      <c r="Q594" s="200">
        <f>Q597+Q595</f>
        <v>5126</v>
      </c>
      <c r="R594" s="200">
        <f>R597+R595</f>
        <v>5225.3</v>
      </c>
      <c r="S594" s="200">
        <f>S597+S595</f>
        <v>5640.5</v>
      </c>
    </row>
    <row r="595" spans="1:19" ht="21" customHeight="1">
      <c r="A595" s="97"/>
      <c r="B595" s="96"/>
      <c r="C595" s="104"/>
      <c r="D595" s="105"/>
      <c r="E595" s="102"/>
      <c r="F595" s="102"/>
      <c r="G595" s="103"/>
      <c r="H595" s="11" t="s">
        <v>605</v>
      </c>
      <c r="I595" s="6">
        <v>661</v>
      </c>
      <c r="J595" s="7">
        <v>14</v>
      </c>
      <c r="K595" s="16">
        <v>1</v>
      </c>
      <c r="L595" s="93" t="s">
        <v>452</v>
      </c>
      <c r="M595" s="94" t="s">
        <v>345</v>
      </c>
      <c r="N595" s="94" t="s">
        <v>350</v>
      </c>
      <c r="O595" s="94" t="s">
        <v>623</v>
      </c>
      <c r="P595" s="6" t="s">
        <v>322</v>
      </c>
      <c r="Q595" s="200">
        <f>Q596</f>
        <v>1994.5</v>
      </c>
      <c r="R595" s="200">
        <f>R596</f>
        <v>2232.3</v>
      </c>
      <c r="S595" s="200">
        <f>S596</f>
        <v>2429</v>
      </c>
    </row>
    <row r="596" spans="1:19" ht="23.25" customHeight="1">
      <c r="A596" s="97"/>
      <c r="B596" s="96"/>
      <c r="C596" s="104"/>
      <c r="D596" s="105"/>
      <c r="E596" s="102"/>
      <c r="F596" s="102"/>
      <c r="G596" s="103"/>
      <c r="H596" s="11" t="s">
        <v>465</v>
      </c>
      <c r="I596" s="6">
        <v>661</v>
      </c>
      <c r="J596" s="7">
        <v>14</v>
      </c>
      <c r="K596" s="16">
        <v>1</v>
      </c>
      <c r="L596" s="93" t="s">
        <v>452</v>
      </c>
      <c r="M596" s="94" t="s">
        <v>345</v>
      </c>
      <c r="N596" s="94" t="s">
        <v>350</v>
      </c>
      <c r="O596" s="94" t="s">
        <v>623</v>
      </c>
      <c r="P596" s="6">
        <v>510</v>
      </c>
      <c r="Q596" s="200">
        <v>1994.5</v>
      </c>
      <c r="R596" s="200">
        <v>2232.3</v>
      </c>
      <c r="S596" s="200">
        <v>2429</v>
      </c>
    </row>
    <row r="597" spans="1:19" ht="67.5" customHeight="1">
      <c r="A597" s="97"/>
      <c r="B597" s="96"/>
      <c r="C597" s="104"/>
      <c r="D597" s="105"/>
      <c r="E597" s="102"/>
      <c r="F597" s="102"/>
      <c r="G597" s="103"/>
      <c r="H597" s="11" t="s">
        <v>604</v>
      </c>
      <c r="I597" s="6">
        <v>661</v>
      </c>
      <c r="J597" s="7">
        <v>14</v>
      </c>
      <c r="K597" s="16">
        <v>1</v>
      </c>
      <c r="L597" s="93" t="s">
        <v>452</v>
      </c>
      <c r="M597" s="94" t="s">
        <v>345</v>
      </c>
      <c r="N597" s="94" t="s">
        <v>350</v>
      </c>
      <c r="O597" s="94" t="s">
        <v>405</v>
      </c>
      <c r="P597" s="6"/>
      <c r="Q597" s="198">
        <f>Q598</f>
        <v>3131.5</v>
      </c>
      <c r="R597" s="198">
        <f>R598</f>
        <v>2993</v>
      </c>
      <c r="S597" s="198">
        <f>S598</f>
        <v>3211.5</v>
      </c>
    </row>
    <row r="598" spans="1:19" ht="24.75" customHeight="1">
      <c r="A598" s="97"/>
      <c r="B598" s="96"/>
      <c r="C598" s="104"/>
      <c r="D598" s="105"/>
      <c r="E598" s="102"/>
      <c r="F598" s="102"/>
      <c r="G598" s="103"/>
      <c r="H598" s="11" t="s">
        <v>465</v>
      </c>
      <c r="I598" s="6">
        <v>661</v>
      </c>
      <c r="J598" s="7">
        <v>14</v>
      </c>
      <c r="K598" s="16">
        <v>1</v>
      </c>
      <c r="L598" s="93" t="s">
        <v>452</v>
      </c>
      <c r="M598" s="94" t="s">
        <v>345</v>
      </c>
      <c r="N598" s="94" t="s">
        <v>350</v>
      </c>
      <c r="O598" s="94" t="s">
        <v>405</v>
      </c>
      <c r="P598" s="6">
        <v>510</v>
      </c>
      <c r="Q598" s="198">
        <v>3131.5</v>
      </c>
      <c r="R598" s="198">
        <v>2993</v>
      </c>
      <c r="S598" s="198">
        <v>3211.5</v>
      </c>
    </row>
    <row r="599" spans="1:19" s="174" customFormat="1" ht="22.5" customHeight="1">
      <c r="A599" s="138"/>
      <c r="B599" s="139"/>
      <c r="C599" s="153"/>
      <c r="D599" s="165"/>
      <c r="E599" s="141"/>
      <c r="F599" s="141"/>
      <c r="G599" s="151"/>
      <c r="H599" s="133" t="s">
        <v>397</v>
      </c>
      <c r="I599" s="142">
        <v>661</v>
      </c>
      <c r="J599" s="144">
        <v>14</v>
      </c>
      <c r="K599" s="135">
        <v>2</v>
      </c>
      <c r="L599" s="93" t="s">
        <v>395</v>
      </c>
      <c r="M599" s="137" t="s">
        <v>322</v>
      </c>
      <c r="N599" s="137"/>
      <c r="O599" s="137" t="s">
        <v>322</v>
      </c>
      <c r="P599" s="142" t="s">
        <v>322</v>
      </c>
      <c r="Q599" s="201">
        <f>Q600</f>
        <v>12085.800000000001</v>
      </c>
      <c r="R599" s="201">
        <f aca="true" t="shared" si="65" ref="R599:S601">R600</f>
        <v>13918.300000000001</v>
      </c>
      <c r="S599" s="201">
        <f t="shared" si="65"/>
        <v>15510.6</v>
      </c>
    </row>
    <row r="600" spans="1:19" ht="36.75" customHeight="1">
      <c r="A600" s="95"/>
      <c r="B600" s="96"/>
      <c r="C600" s="101"/>
      <c r="D600" s="99"/>
      <c r="E600" s="102"/>
      <c r="F600" s="102"/>
      <c r="G600" s="87"/>
      <c r="H600" s="11" t="s">
        <v>451</v>
      </c>
      <c r="I600" s="10">
        <v>661</v>
      </c>
      <c r="J600" s="7">
        <v>14</v>
      </c>
      <c r="K600" s="16">
        <v>2</v>
      </c>
      <c r="L600" s="93" t="s">
        <v>452</v>
      </c>
      <c r="M600" s="94" t="s">
        <v>349</v>
      </c>
      <c r="N600" s="94" t="s">
        <v>359</v>
      </c>
      <c r="O600" s="94" t="s">
        <v>394</v>
      </c>
      <c r="P600" s="6"/>
      <c r="Q600" s="200">
        <f>Q601</f>
        <v>12085.800000000001</v>
      </c>
      <c r="R600" s="200">
        <f t="shared" si="65"/>
        <v>13918.300000000001</v>
      </c>
      <c r="S600" s="200">
        <f t="shared" si="65"/>
        <v>15510.6</v>
      </c>
    </row>
    <row r="601" spans="1:19" ht="36.75" customHeight="1">
      <c r="A601" s="95"/>
      <c r="B601" s="96"/>
      <c r="C601" s="104"/>
      <c r="D601" s="105"/>
      <c r="E601" s="102"/>
      <c r="F601" s="102"/>
      <c r="G601" s="87"/>
      <c r="H601" s="11" t="s">
        <v>454</v>
      </c>
      <c r="I601" s="10">
        <v>661</v>
      </c>
      <c r="J601" s="7">
        <v>14</v>
      </c>
      <c r="K601" s="16">
        <v>2</v>
      </c>
      <c r="L601" s="93" t="s">
        <v>452</v>
      </c>
      <c r="M601" s="94" t="s">
        <v>345</v>
      </c>
      <c r="N601" s="94" t="s">
        <v>359</v>
      </c>
      <c r="O601" s="94" t="s">
        <v>394</v>
      </c>
      <c r="P601" s="6"/>
      <c r="Q601" s="200">
        <f>Q602</f>
        <v>12085.800000000001</v>
      </c>
      <c r="R601" s="200">
        <f t="shared" si="65"/>
        <v>13918.300000000001</v>
      </c>
      <c r="S601" s="200">
        <f t="shared" si="65"/>
        <v>15510.6</v>
      </c>
    </row>
    <row r="602" spans="1:19" ht="18.75" customHeight="1">
      <c r="A602" s="95"/>
      <c r="B602" s="96"/>
      <c r="C602" s="104"/>
      <c r="D602" s="105"/>
      <c r="E602" s="102"/>
      <c r="F602" s="102"/>
      <c r="G602" s="103"/>
      <c r="H602" s="11" t="s">
        <v>601</v>
      </c>
      <c r="I602" s="6">
        <v>661</v>
      </c>
      <c r="J602" s="7">
        <v>14</v>
      </c>
      <c r="K602" s="16">
        <v>2</v>
      </c>
      <c r="L602" s="93" t="s">
        <v>452</v>
      </c>
      <c r="M602" s="94" t="s">
        <v>345</v>
      </c>
      <c r="N602" s="94" t="s">
        <v>367</v>
      </c>
      <c r="O602" s="94" t="s">
        <v>394</v>
      </c>
      <c r="P602" s="6"/>
      <c r="Q602" s="200">
        <f>Q603+Q605</f>
        <v>12085.800000000001</v>
      </c>
      <c r="R602" s="200">
        <f>R603+R605</f>
        <v>13918.300000000001</v>
      </c>
      <c r="S602" s="200">
        <f>S603+S605</f>
        <v>15510.6</v>
      </c>
    </row>
    <row r="603" spans="1:19" ht="23.25" customHeight="1">
      <c r="A603" s="97"/>
      <c r="B603" s="96"/>
      <c r="C603" s="104"/>
      <c r="D603" s="105"/>
      <c r="E603" s="102"/>
      <c r="F603" s="102"/>
      <c r="G603" s="103"/>
      <c r="H603" s="11" t="s">
        <v>600</v>
      </c>
      <c r="I603" s="6">
        <v>661</v>
      </c>
      <c r="J603" s="7">
        <v>14</v>
      </c>
      <c r="K603" s="16">
        <v>2</v>
      </c>
      <c r="L603" s="93" t="s">
        <v>452</v>
      </c>
      <c r="M603" s="94" t="s">
        <v>345</v>
      </c>
      <c r="N603" s="94" t="s">
        <v>367</v>
      </c>
      <c r="O603" s="94" t="s">
        <v>624</v>
      </c>
      <c r="P603" s="6" t="s">
        <v>322</v>
      </c>
      <c r="Q603" s="200">
        <f>Q604</f>
        <v>8965.7</v>
      </c>
      <c r="R603" s="200">
        <f>R604</f>
        <v>10798.2</v>
      </c>
      <c r="S603" s="200">
        <f>S604</f>
        <v>12390.5</v>
      </c>
    </row>
    <row r="604" spans="1:19" ht="20.25" customHeight="1">
      <c r="A604" s="97"/>
      <c r="B604" s="96"/>
      <c r="C604" s="104"/>
      <c r="D604" s="105"/>
      <c r="E604" s="102"/>
      <c r="F604" s="102"/>
      <c r="G604" s="103"/>
      <c r="H604" s="11" t="s">
        <v>465</v>
      </c>
      <c r="I604" s="6">
        <v>661</v>
      </c>
      <c r="J604" s="7">
        <v>14</v>
      </c>
      <c r="K604" s="16">
        <v>2</v>
      </c>
      <c r="L604" s="93" t="s">
        <v>452</v>
      </c>
      <c r="M604" s="94" t="s">
        <v>345</v>
      </c>
      <c r="N604" s="94" t="s">
        <v>367</v>
      </c>
      <c r="O604" s="94" t="s">
        <v>624</v>
      </c>
      <c r="P604" s="6">
        <v>510</v>
      </c>
      <c r="Q604" s="200">
        <v>8965.7</v>
      </c>
      <c r="R604" s="200">
        <v>10798.2</v>
      </c>
      <c r="S604" s="200">
        <v>12390.5</v>
      </c>
    </row>
    <row r="605" spans="1:19" ht="32.25" customHeight="1">
      <c r="A605" s="97"/>
      <c r="B605" s="96"/>
      <c r="C605" s="104"/>
      <c r="D605" s="105"/>
      <c r="E605" s="102"/>
      <c r="F605" s="102"/>
      <c r="G605" s="103"/>
      <c r="H605" s="11" t="s">
        <v>610</v>
      </c>
      <c r="I605" s="10">
        <v>661</v>
      </c>
      <c r="J605" s="7">
        <v>14</v>
      </c>
      <c r="K605" s="16">
        <v>2</v>
      </c>
      <c r="L605" s="93" t="s">
        <v>452</v>
      </c>
      <c r="M605" s="94" t="s">
        <v>345</v>
      </c>
      <c r="N605" s="94" t="s">
        <v>367</v>
      </c>
      <c r="O605" s="94" t="s">
        <v>609</v>
      </c>
      <c r="P605" s="6"/>
      <c r="Q605" s="200">
        <f>Q606</f>
        <v>3120.1</v>
      </c>
      <c r="R605" s="200">
        <f>R606</f>
        <v>3120.1</v>
      </c>
      <c r="S605" s="200">
        <f>S606</f>
        <v>3120.1</v>
      </c>
    </row>
    <row r="606" spans="1:19" ht="20.25" customHeight="1">
      <c r="A606" s="97"/>
      <c r="B606" s="96"/>
      <c r="C606" s="104"/>
      <c r="D606" s="105"/>
      <c r="E606" s="102"/>
      <c r="F606" s="102"/>
      <c r="G606" s="103"/>
      <c r="H606" s="11" t="s">
        <v>465</v>
      </c>
      <c r="I606" s="10">
        <v>661</v>
      </c>
      <c r="J606" s="7">
        <v>14</v>
      </c>
      <c r="K606" s="16">
        <v>2</v>
      </c>
      <c r="L606" s="93" t="s">
        <v>452</v>
      </c>
      <c r="M606" s="94" t="s">
        <v>345</v>
      </c>
      <c r="N606" s="94" t="s">
        <v>367</v>
      </c>
      <c r="O606" s="94" t="s">
        <v>609</v>
      </c>
      <c r="P606" s="6">
        <v>510</v>
      </c>
      <c r="Q606" s="200">
        <v>3120.1</v>
      </c>
      <c r="R606" s="200">
        <v>3120.1</v>
      </c>
      <c r="S606" s="200">
        <v>3120.1</v>
      </c>
    </row>
    <row r="607" spans="1:19" ht="21.75" customHeight="1">
      <c r="A607" s="97"/>
      <c r="B607" s="96"/>
      <c r="C607" s="95"/>
      <c r="D607" s="358">
        <v>20000</v>
      </c>
      <c r="E607" s="359"/>
      <c r="F607" s="359"/>
      <c r="G607" s="87">
        <v>360</v>
      </c>
      <c r="H607" s="123" t="s">
        <v>320</v>
      </c>
      <c r="I607" s="88"/>
      <c r="J607" s="89"/>
      <c r="K607" s="89"/>
      <c r="L607" s="90"/>
      <c r="M607" s="91"/>
      <c r="N607" s="91"/>
      <c r="O607" s="91"/>
      <c r="P607" s="9"/>
      <c r="Q607" s="196">
        <f>Q15+Q175+Q201+Q275+Q319+Q335+Q489+Q517+Q523+Q567+Q583+Q590</f>
        <v>521095.9999999999</v>
      </c>
      <c r="R607" s="196">
        <f>R15+R175+R201+R275+R319+R335+R489+R517+R523+R567+R583+R590</f>
        <v>488903.3</v>
      </c>
      <c r="S607" s="196">
        <f>S15+S175+S201+S275+S319+S335+S489+S517+S523+S567+S583+S590</f>
        <v>477348.6</v>
      </c>
    </row>
    <row r="608" spans="8:19" ht="18.75">
      <c r="H608" s="324" t="s">
        <v>588</v>
      </c>
      <c r="I608" s="325"/>
      <c r="J608" s="325"/>
      <c r="K608" s="325"/>
      <c r="L608" s="326"/>
      <c r="M608" s="327"/>
      <c r="N608" s="327"/>
      <c r="O608" s="328"/>
      <c r="P608" s="325"/>
      <c r="Q608" s="329" t="s">
        <v>395</v>
      </c>
      <c r="R608" s="330">
        <v>6500</v>
      </c>
      <c r="S608" s="330">
        <v>13200</v>
      </c>
    </row>
    <row r="609" spans="8:19" ht="18.75">
      <c r="H609" s="324" t="s">
        <v>533</v>
      </c>
      <c r="I609" s="325"/>
      <c r="J609" s="325"/>
      <c r="K609" s="325"/>
      <c r="L609" s="326"/>
      <c r="M609" s="327"/>
      <c r="N609" s="327"/>
      <c r="O609" s="328"/>
      <c r="P609" s="325"/>
      <c r="Q609" s="330">
        <f>Q607</f>
        <v>521095.9999999999</v>
      </c>
      <c r="R609" s="330">
        <f>R607+R608</f>
        <v>495403.3</v>
      </c>
      <c r="S609" s="330">
        <f>S607+S608</f>
        <v>490548.6</v>
      </c>
    </row>
  </sheetData>
  <sheetProtection/>
  <mergeCells count="42">
    <mergeCell ref="J4:S4"/>
    <mergeCell ref="J5:S5"/>
    <mergeCell ref="J6:S6"/>
    <mergeCell ref="J7:S7"/>
    <mergeCell ref="J8:S8"/>
    <mergeCell ref="H10:S10"/>
    <mergeCell ref="D607:F607"/>
    <mergeCell ref="D167:F167"/>
    <mergeCell ref="E56:F56"/>
    <mergeCell ref="E336:F336"/>
    <mergeCell ref="E527:F527"/>
    <mergeCell ref="D529:F529"/>
    <mergeCell ref="D544:F544"/>
    <mergeCell ref="E563:F563"/>
    <mergeCell ref="D568:F568"/>
    <mergeCell ref="C421:F421"/>
    <mergeCell ref="D423:F423"/>
    <mergeCell ref="D489:F489"/>
    <mergeCell ref="E490:F490"/>
    <mergeCell ref="E491:F491"/>
    <mergeCell ref="D515:F515"/>
    <mergeCell ref="E551:F551"/>
    <mergeCell ref="L12:O13"/>
    <mergeCell ref="P12:P13"/>
    <mergeCell ref="Q12:S12"/>
    <mergeCell ref="E552:F552"/>
    <mergeCell ref="C77:F77"/>
    <mergeCell ref="D78:F78"/>
    <mergeCell ref="E138:F138"/>
    <mergeCell ref="D159:F159"/>
    <mergeCell ref="E265:F265"/>
    <mergeCell ref="C408:F408"/>
    <mergeCell ref="L14:O14"/>
    <mergeCell ref="A15:F15"/>
    <mergeCell ref="C32:F32"/>
    <mergeCell ref="D35:F35"/>
    <mergeCell ref="A76:F76"/>
    <mergeCell ref="R11:S11"/>
    <mergeCell ref="H12:H13"/>
    <mergeCell ref="I12:I13"/>
    <mergeCell ref="J12:J13"/>
    <mergeCell ref="K12:K13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8"/>
  <sheetViews>
    <sheetView showGridLines="0" zoomScale="70" zoomScaleNormal="70" zoomScaleSheetLayoutView="100" workbookViewId="0" topLeftCell="H412">
      <selection activeCell="H432" sqref="H432"/>
    </sheetView>
  </sheetViews>
  <sheetFormatPr defaultColWidth="9.140625" defaultRowHeight="15"/>
  <cols>
    <col min="1" max="7" width="0" style="31" hidden="1" customWidth="1"/>
    <col min="8" max="8" width="113.140625" style="273" customWidth="1"/>
    <col min="9" max="9" width="7.8515625" style="170" customWidth="1"/>
    <col min="10" max="10" width="5.140625" style="170" customWidth="1"/>
    <col min="11" max="11" width="5.00390625" style="170" customWidth="1"/>
    <col min="12" max="12" width="5.7109375" style="274" customWidth="1"/>
    <col min="13" max="14" width="4.28125" style="274" customWidth="1"/>
    <col min="15" max="15" width="10.28125" style="274" customWidth="1"/>
    <col min="16" max="16" width="9.140625" style="170" customWidth="1"/>
    <col min="17" max="17" width="26.140625" style="65" customWidth="1"/>
    <col min="18" max="18" width="19.140625" style="275" customWidth="1"/>
    <col min="19" max="19" width="20.7109375" style="275" customWidth="1"/>
    <col min="20" max="16384" width="9.140625" style="31" customWidth="1"/>
  </cols>
  <sheetData>
    <row r="1" ht="15.75" hidden="1">
      <c r="I1" s="171" t="s">
        <v>566</v>
      </c>
    </row>
    <row r="2" ht="15.75" hidden="1">
      <c r="I2" s="171" t="s">
        <v>317</v>
      </c>
    </row>
    <row r="3" ht="15.75" hidden="1">
      <c r="I3" s="68" t="s">
        <v>318</v>
      </c>
    </row>
    <row r="4" spans="8:19" ht="15.75">
      <c r="H4" s="280"/>
      <c r="I4" s="384" t="s">
        <v>534</v>
      </c>
      <c r="J4" s="384"/>
      <c r="K4" s="384"/>
      <c r="L4" s="384"/>
      <c r="M4" s="384"/>
      <c r="N4" s="384"/>
      <c r="O4" s="384"/>
      <c r="P4" s="384"/>
      <c r="Q4" s="384"/>
      <c r="R4" s="384"/>
      <c r="S4" s="384"/>
    </row>
    <row r="5" spans="9:19" ht="15.75">
      <c r="I5" s="384" t="s">
        <v>586</v>
      </c>
      <c r="J5" s="384"/>
      <c r="K5" s="384"/>
      <c r="L5" s="384"/>
      <c r="M5" s="384"/>
      <c r="N5" s="384"/>
      <c r="O5" s="384"/>
      <c r="P5" s="384"/>
      <c r="Q5" s="384"/>
      <c r="R5" s="384"/>
      <c r="S5" s="384"/>
    </row>
    <row r="6" spans="9:19" ht="15.75">
      <c r="I6" s="384" t="s">
        <v>569</v>
      </c>
      <c r="J6" s="384"/>
      <c r="K6" s="384"/>
      <c r="L6" s="384"/>
      <c r="M6" s="384"/>
      <c r="N6" s="384"/>
      <c r="O6" s="384"/>
      <c r="P6" s="384"/>
      <c r="Q6" s="384"/>
      <c r="R6" s="384"/>
      <c r="S6" s="384"/>
    </row>
    <row r="7" spans="1:19" ht="19.5" customHeight="1">
      <c r="A7" s="66"/>
      <c r="B7" s="66"/>
      <c r="C7" s="66"/>
      <c r="D7" s="66"/>
      <c r="E7" s="66"/>
      <c r="F7" s="66"/>
      <c r="G7" s="66"/>
      <c r="H7" s="67"/>
      <c r="I7" s="380" t="s">
        <v>570</v>
      </c>
      <c r="J7" s="380"/>
      <c r="K7" s="380"/>
      <c r="L7" s="380"/>
      <c r="M7" s="380"/>
      <c r="N7" s="380"/>
      <c r="O7" s="380"/>
      <c r="P7" s="380"/>
      <c r="Q7" s="380"/>
      <c r="R7" s="380"/>
      <c r="S7" s="380"/>
    </row>
    <row r="8" spans="1:19" ht="15.75" customHeight="1">
      <c r="A8" s="66"/>
      <c r="B8" s="66"/>
      <c r="C8" s="66"/>
      <c r="D8" s="66"/>
      <c r="E8" s="66"/>
      <c r="F8" s="66"/>
      <c r="G8" s="66"/>
      <c r="H8" s="67"/>
      <c r="I8" s="380" t="s">
        <v>571</v>
      </c>
      <c r="J8" s="380"/>
      <c r="K8" s="380"/>
      <c r="L8" s="380"/>
      <c r="M8" s="380"/>
      <c r="N8" s="380"/>
      <c r="O8" s="380"/>
      <c r="P8" s="380"/>
      <c r="Q8" s="380"/>
      <c r="R8" s="380"/>
      <c r="S8" s="380"/>
    </row>
    <row r="9" spans="1:17" ht="14.25" customHeight="1">
      <c r="A9" s="66"/>
      <c r="B9" s="66"/>
      <c r="C9" s="66"/>
      <c r="D9" s="66"/>
      <c r="E9" s="66"/>
      <c r="F9" s="66"/>
      <c r="G9" s="66"/>
      <c r="H9" s="67" t="s">
        <v>395</v>
      </c>
      <c r="I9" s="72" t="s">
        <v>395</v>
      </c>
      <c r="J9" s="73" t="s">
        <v>395</v>
      </c>
      <c r="K9" s="73"/>
      <c r="L9" s="70"/>
      <c r="M9" s="70"/>
      <c r="N9" s="70"/>
      <c r="O9" s="70" t="s">
        <v>395</v>
      </c>
      <c r="P9" s="73"/>
      <c r="Q9" s="71"/>
    </row>
    <row r="10" spans="1:19" ht="51" customHeight="1">
      <c r="A10" s="74"/>
      <c r="B10" s="74"/>
      <c r="C10" s="74"/>
      <c r="D10" s="74"/>
      <c r="E10" s="74"/>
      <c r="F10" s="74"/>
      <c r="G10" s="74"/>
      <c r="H10" s="385" t="s">
        <v>572</v>
      </c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</row>
    <row r="11" spans="1:19" ht="18.75" customHeight="1" thickBot="1">
      <c r="A11" s="76"/>
      <c r="B11" s="76"/>
      <c r="C11" s="76"/>
      <c r="D11" s="76"/>
      <c r="E11" s="76"/>
      <c r="F11" s="76"/>
      <c r="G11" s="76"/>
      <c r="H11" s="67"/>
      <c r="I11" s="72"/>
      <c r="J11" s="72"/>
      <c r="K11" s="72"/>
      <c r="L11" s="75"/>
      <c r="M11" s="75"/>
      <c r="N11" s="75"/>
      <c r="O11" s="75"/>
      <c r="P11" s="72"/>
      <c r="Q11" s="234" t="s">
        <v>395</v>
      </c>
      <c r="R11" s="360"/>
      <c r="S11" s="360"/>
    </row>
    <row r="12" spans="1:19" ht="19.5" customHeight="1">
      <c r="A12" s="77"/>
      <c r="B12" s="77" t="s">
        <v>265</v>
      </c>
      <c r="C12" s="78" t="s">
        <v>264</v>
      </c>
      <c r="D12" s="78" t="s">
        <v>263</v>
      </c>
      <c r="E12" s="78" t="s">
        <v>262</v>
      </c>
      <c r="F12" s="78" t="s">
        <v>261</v>
      </c>
      <c r="G12" s="78" t="s">
        <v>260</v>
      </c>
      <c r="H12" s="361" t="s">
        <v>259</v>
      </c>
      <c r="I12" s="363" t="s">
        <v>258</v>
      </c>
      <c r="J12" s="363" t="s">
        <v>257</v>
      </c>
      <c r="K12" s="361" t="s">
        <v>256</v>
      </c>
      <c r="L12" s="365" t="s">
        <v>255</v>
      </c>
      <c r="M12" s="366"/>
      <c r="N12" s="366"/>
      <c r="O12" s="367"/>
      <c r="P12" s="361" t="s">
        <v>254</v>
      </c>
      <c r="Q12" s="371" t="s">
        <v>310</v>
      </c>
      <c r="R12" s="372"/>
      <c r="S12" s="373"/>
    </row>
    <row r="13" spans="1:19" ht="21" customHeight="1">
      <c r="A13" s="190"/>
      <c r="B13" s="190"/>
      <c r="C13" s="190"/>
      <c r="D13" s="190"/>
      <c r="E13" s="190"/>
      <c r="F13" s="190"/>
      <c r="G13" s="190"/>
      <c r="H13" s="362"/>
      <c r="I13" s="364"/>
      <c r="J13" s="364"/>
      <c r="K13" s="362"/>
      <c r="L13" s="368"/>
      <c r="M13" s="369"/>
      <c r="N13" s="369"/>
      <c r="O13" s="370"/>
      <c r="P13" s="362"/>
      <c r="Q13" s="233" t="s">
        <v>41</v>
      </c>
      <c r="R13" s="331" t="s">
        <v>577</v>
      </c>
      <c r="S13" s="233" t="s">
        <v>425</v>
      </c>
    </row>
    <row r="14" spans="1:19" ht="18.75" customHeight="1">
      <c r="A14" s="79"/>
      <c r="B14" s="80"/>
      <c r="C14" s="80"/>
      <c r="D14" s="80"/>
      <c r="E14" s="80"/>
      <c r="F14" s="80"/>
      <c r="G14" s="81"/>
      <c r="H14" s="82">
        <v>1</v>
      </c>
      <c r="I14" s="83">
        <v>2</v>
      </c>
      <c r="J14" s="84">
        <v>3</v>
      </c>
      <c r="K14" s="82">
        <v>4</v>
      </c>
      <c r="L14" s="353">
        <v>5</v>
      </c>
      <c r="M14" s="354"/>
      <c r="N14" s="354"/>
      <c r="O14" s="355"/>
      <c r="P14" s="82">
        <v>6</v>
      </c>
      <c r="Q14" s="85">
        <v>7</v>
      </c>
      <c r="R14" s="281">
        <v>8</v>
      </c>
      <c r="S14" s="281">
        <v>9</v>
      </c>
    </row>
    <row r="15" spans="1:19" s="282" customFormat="1" ht="18.75" customHeight="1">
      <c r="A15" s="386">
        <v>1</v>
      </c>
      <c r="B15" s="386"/>
      <c r="C15" s="386"/>
      <c r="D15" s="386"/>
      <c r="E15" s="386"/>
      <c r="F15" s="386"/>
      <c r="G15" s="128">
        <v>120</v>
      </c>
      <c r="H15" s="33" t="s">
        <v>266</v>
      </c>
      <c r="I15" s="14">
        <v>27</v>
      </c>
      <c r="J15" s="15" t="s">
        <v>322</v>
      </c>
      <c r="K15" s="15" t="s">
        <v>322</v>
      </c>
      <c r="L15" s="129" t="s">
        <v>322</v>
      </c>
      <c r="M15" s="130" t="s">
        <v>322</v>
      </c>
      <c r="N15" s="130"/>
      <c r="O15" s="130" t="s">
        <v>322</v>
      </c>
      <c r="P15" s="14" t="s">
        <v>322</v>
      </c>
      <c r="Q15" s="196">
        <f>Q16+Q84+Q110+Q181+Q225+Q241+Q264+Q292+Q298+Q329</f>
        <v>200060.59999999998</v>
      </c>
      <c r="R15" s="196">
        <f>R16+R84+R110+R181+R225+R241+R264+R292+R298+R329</f>
        <v>156853.80000000002</v>
      </c>
      <c r="S15" s="196">
        <f>S16+S84+S110+S181+S225+S241+S264+S292+S298+S329</f>
        <v>140011.09999999998</v>
      </c>
    </row>
    <row r="16" spans="1:19" s="174" customFormat="1" ht="18.75" customHeight="1">
      <c r="A16" s="356">
        <v>100</v>
      </c>
      <c r="B16" s="356"/>
      <c r="C16" s="357"/>
      <c r="D16" s="357"/>
      <c r="E16" s="357"/>
      <c r="F16" s="357"/>
      <c r="G16" s="132">
        <v>120</v>
      </c>
      <c r="H16" s="133" t="s">
        <v>324</v>
      </c>
      <c r="I16" s="134">
        <v>27</v>
      </c>
      <c r="J16" s="135">
        <v>1</v>
      </c>
      <c r="K16" s="135" t="s">
        <v>395</v>
      </c>
      <c r="L16" s="136" t="s">
        <v>322</v>
      </c>
      <c r="M16" s="137" t="s">
        <v>322</v>
      </c>
      <c r="N16" s="137"/>
      <c r="O16" s="137" t="s">
        <v>322</v>
      </c>
      <c r="P16" s="134" t="s">
        <v>322</v>
      </c>
      <c r="Q16" s="197">
        <f>Q17+Q36+Q41+Q45</f>
        <v>56293.899999999994</v>
      </c>
      <c r="R16" s="197">
        <f>R17+R36+R41+R45</f>
        <v>62356.100000000006</v>
      </c>
      <c r="S16" s="197">
        <f>S17+S36+S41+S45</f>
        <v>56394.1</v>
      </c>
    </row>
    <row r="17" spans="1:19" s="343" customFormat="1" ht="45" customHeight="1">
      <c r="A17" s="336"/>
      <c r="B17" s="337"/>
      <c r="C17" s="387">
        <v>104</v>
      </c>
      <c r="D17" s="388"/>
      <c r="E17" s="388"/>
      <c r="F17" s="388"/>
      <c r="G17" s="338">
        <v>120</v>
      </c>
      <c r="H17" s="317" t="s">
        <v>251</v>
      </c>
      <c r="I17" s="339">
        <v>27</v>
      </c>
      <c r="J17" s="340">
        <v>1</v>
      </c>
      <c r="K17" s="340">
        <v>4</v>
      </c>
      <c r="L17" s="341" t="s">
        <v>322</v>
      </c>
      <c r="M17" s="342" t="s">
        <v>322</v>
      </c>
      <c r="N17" s="342" t="s">
        <v>395</v>
      </c>
      <c r="O17" s="342" t="s">
        <v>322</v>
      </c>
      <c r="P17" s="339" t="s">
        <v>322</v>
      </c>
      <c r="Q17" s="298">
        <f aca="true" t="shared" si="0" ref="Q17:S18">Q18</f>
        <v>23491.6</v>
      </c>
      <c r="R17" s="298">
        <f t="shared" si="0"/>
        <v>22012.100000000002</v>
      </c>
      <c r="S17" s="298">
        <f t="shared" si="0"/>
        <v>22012.100000000002</v>
      </c>
    </row>
    <row r="18" spans="1:19" ht="35.25" customHeight="1">
      <c r="A18" s="97"/>
      <c r="B18" s="96"/>
      <c r="C18" s="95"/>
      <c r="D18" s="92"/>
      <c r="E18" s="92"/>
      <c r="F18" s="92"/>
      <c r="G18" s="87"/>
      <c r="H18" s="11" t="s">
        <v>53</v>
      </c>
      <c r="I18" s="10">
        <v>27</v>
      </c>
      <c r="J18" s="16">
        <v>1</v>
      </c>
      <c r="K18" s="16">
        <v>4</v>
      </c>
      <c r="L18" s="16">
        <v>50</v>
      </c>
      <c r="M18" s="94" t="s">
        <v>349</v>
      </c>
      <c r="N18" s="94" t="s">
        <v>359</v>
      </c>
      <c r="O18" s="94" t="s">
        <v>394</v>
      </c>
      <c r="P18" s="10"/>
      <c r="Q18" s="198">
        <f t="shared" si="0"/>
        <v>23491.6</v>
      </c>
      <c r="R18" s="198">
        <f t="shared" si="0"/>
        <v>22012.100000000002</v>
      </c>
      <c r="S18" s="198">
        <f t="shared" si="0"/>
        <v>22012.100000000002</v>
      </c>
    </row>
    <row r="19" spans="1:19" ht="33.75" customHeight="1">
      <c r="A19" s="97"/>
      <c r="B19" s="96"/>
      <c r="C19" s="95"/>
      <c r="D19" s="92"/>
      <c r="E19" s="92"/>
      <c r="F19" s="92"/>
      <c r="G19" s="87"/>
      <c r="H19" s="11" t="s">
        <v>54</v>
      </c>
      <c r="I19" s="10">
        <v>27</v>
      </c>
      <c r="J19" s="16">
        <v>1</v>
      </c>
      <c r="K19" s="16">
        <v>4</v>
      </c>
      <c r="L19" s="16">
        <v>50</v>
      </c>
      <c r="M19" s="94" t="s">
        <v>349</v>
      </c>
      <c r="N19" s="94" t="s">
        <v>350</v>
      </c>
      <c r="O19" s="94" t="s">
        <v>394</v>
      </c>
      <c r="P19" s="10"/>
      <c r="Q19" s="198">
        <f>Q20+Q24+Q26+Q29+Q31+Q34</f>
        <v>23491.6</v>
      </c>
      <c r="R19" s="198">
        <f>R20+R24+R26+R29+R31+R34</f>
        <v>22012.100000000002</v>
      </c>
      <c r="S19" s="198">
        <f>S20+S24+S26+S29+S31+S34</f>
        <v>22012.100000000002</v>
      </c>
    </row>
    <row r="20" spans="1:19" ht="29.25" customHeight="1">
      <c r="A20" s="97"/>
      <c r="B20" s="96"/>
      <c r="C20" s="95"/>
      <c r="D20" s="358">
        <v>20000</v>
      </c>
      <c r="E20" s="359"/>
      <c r="F20" s="359"/>
      <c r="G20" s="87">
        <v>120</v>
      </c>
      <c r="H20" s="11" t="s">
        <v>100</v>
      </c>
      <c r="I20" s="10">
        <v>27</v>
      </c>
      <c r="J20" s="16">
        <v>1</v>
      </c>
      <c r="K20" s="16">
        <v>4</v>
      </c>
      <c r="L20" s="16">
        <v>50</v>
      </c>
      <c r="M20" s="94" t="s">
        <v>349</v>
      </c>
      <c r="N20" s="94" t="s">
        <v>350</v>
      </c>
      <c r="O20" s="94" t="s">
        <v>400</v>
      </c>
      <c r="P20" s="10" t="s">
        <v>322</v>
      </c>
      <c r="Q20" s="198">
        <f>SUM(Q21:Q23)</f>
        <v>19338.5</v>
      </c>
      <c r="R20" s="198">
        <f>SUM(R21:R23)</f>
        <v>19338.600000000002</v>
      </c>
      <c r="S20" s="198">
        <f>SUM(S21:S23)</f>
        <v>19338.600000000002</v>
      </c>
    </row>
    <row r="21" spans="1:19" ht="29.25" customHeight="1">
      <c r="A21" s="97"/>
      <c r="B21" s="96"/>
      <c r="C21" s="95"/>
      <c r="D21" s="99"/>
      <c r="E21" s="100"/>
      <c r="F21" s="100"/>
      <c r="G21" s="87"/>
      <c r="H21" s="11" t="s">
        <v>321</v>
      </c>
      <c r="I21" s="6">
        <v>27</v>
      </c>
      <c r="J21" s="16">
        <v>1</v>
      </c>
      <c r="K21" s="16">
        <v>4</v>
      </c>
      <c r="L21" s="16">
        <v>50</v>
      </c>
      <c r="M21" s="94" t="s">
        <v>349</v>
      </c>
      <c r="N21" s="94" t="s">
        <v>350</v>
      </c>
      <c r="O21" s="94" t="s">
        <v>400</v>
      </c>
      <c r="P21" s="10">
        <v>120</v>
      </c>
      <c r="Q21" s="198">
        <v>14759.6</v>
      </c>
      <c r="R21" s="198">
        <v>14759.7</v>
      </c>
      <c r="S21" s="198">
        <v>14759.7</v>
      </c>
    </row>
    <row r="22" spans="1:19" ht="26.25" customHeight="1">
      <c r="A22" s="97"/>
      <c r="B22" s="96"/>
      <c r="C22" s="101"/>
      <c r="D22" s="99"/>
      <c r="E22" s="102"/>
      <c r="F22" s="102"/>
      <c r="G22" s="103"/>
      <c r="H22" s="5" t="s">
        <v>459</v>
      </c>
      <c r="I22" s="8">
        <v>27</v>
      </c>
      <c r="J22" s="16">
        <v>1</v>
      </c>
      <c r="K22" s="16">
        <v>4</v>
      </c>
      <c r="L22" s="16">
        <v>50</v>
      </c>
      <c r="M22" s="94" t="s">
        <v>349</v>
      </c>
      <c r="N22" s="94" t="s">
        <v>350</v>
      </c>
      <c r="O22" s="94" t="s">
        <v>400</v>
      </c>
      <c r="P22" s="6">
        <v>240</v>
      </c>
      <c r="Q22" s="198">
        <v>3725</v>
      </c>
      <c r="R22" s="198">
        <v>3725</v>
      </c>
      <c r="S22" s="198">
        <v>3725</v>
      </c>
    </row>
    <row r="23" spans="1:19" ht="20.25" customHeight="1">
      <c r="A23" s="97"/>
      <c r="B23" s="96"/>
      <c r="C23" s="104"/>
      <c r="D23" s="105"/>
      <c r="E23" s="102"/>
      <c r="F23" s="102"/>
      <c r="G23" s="87"/>
      <c r="H23" s="106" t="s">
        <v>460</v>
      </c>
      <c r="I23" s="8">
        <v>27</v>
      </c>
      <c r="J23" s="16">
        <v>1</v>
      </c>
      <c r="K23" s="16">
        <v>4</v>
      </c>
      <c r="L23" s="16">
        <v>50</v>
      </c>
      <c r="M23" s="94" t="s">
        <v>349</v>
      </c>
      <c r="N23" s="94" t="s">
        <v>350</v>
      </c>
      <c r="O23" s="94" t="s">
        <v>400</v>
      </c>
      <c r="P23" s="6">
        <v>850</v>
      </c>
      <c r="Q23" s="198">
        <v>853.9</v>
      </c>
      <c r="R23" s="198">
        <v>853.9</v>
      </c>
      <c r="S23" s="198">
        <v>853.9</v>
      </c>
    </row>
    <row r="24" spans="1:19" ht="20.25" customHeight="1">
      <c r="A24" s="97"/>
      <c r="B24" s="96"/>
      <c r="C24" s="104"/>
      <c r="D24" s="105"/>
      <c r="E24" s="102"/>
      <c r="F24" s="102"/>
      <c r="G24" s="87"/>
      <c r="H24" s="106" t="s">
        <v>610</v>
      </c>
      <c r="I24" s="13">
        <v>27</v>
      </c>
      <c r="J24" s="16">
        <v>1</v>
      </c>
      <c r="K24" s="16">
        <v>4</v>
      </c>
      <c r="L24" s="16">
        <v>50</v>
      </c>
      <c r="M24" s="94" t="s">
        <v>349</v>
      </c>
      <c r="N24" s="94" t="s">
        <v>350</v>
      </c>
      <c r="O24" s="94" t="s">
        <v>609</v>
      </c>
      <c r="P24" s="10"/>
      <c r="Q24" s="198">
        <f>Q25</f>
        <v>2673.5</v>
      </c>
      <c r="R24" s="198">
        <f>R25</f>
        <v>2673.5</v>
      </c>
      <c r="S24" s="198">
        <f>S25</f>
        <v>2673.5</v>
      </c>
    </row>
    <row r="25" spans="1:19" ht="20.25" customHeight="1">
      <c r="A25" s="97"/>
      <c r="B25" s="96"/>
      <c r="C25" s="104"/>
      <c r="D25" s="105"/>
      <c r="E25" s="102"/>
      <c r="F25" s="102"/>
      <c r="G25" s="87"/>
      <c r="H25" s="5" t="s">
        <v>321</v>
      </c>
      <c r="I25" s="13">
        <v>27</v>
      </c>
      <c r="J25" s="16">
        <v>1</v>
      </c>
      <c r="K25" s="16">
        <v>4</v>
      </c>
      <c r="L25" s="16">
        <v>50</v>
      </c>
      <c r="M25" s="94" t="s">
        <v>349</v>
      </c>
      <c r="N25" s="94" t="s">
        <v>350</v>
      </c>
      <c r="O25" s="94" t="s">
        <v>609</v>
      </c>
      <c r="P25" s="10">
        <v>120</v>
      </c>
      <c r="Q25" s="198">
        <v>2673.5</v>
      </c>
      <c r="R25" s="198">
        <v>2673.5</v>
      </c>
      <c r="S25" s="198">
        <v>2673.5</v>
      </c>
    </row>
    <row r="26" spans="1:19" ht="36" customHeight="1">
      <c r="A26" s="97"/>
      <c r="B26" s="96"/>
      <c r="C26" s="104"/>
      <c r="D26" s="105"/>
      <c r="E26" s="102"/>
      <c r="F26" s="102"/>
      <c r="G26" s="87"/>
      <c r="H26" s="11" t="s">
        <v>607</v>
      </c>
      <c r="I26" s="10">
        <v>27</v>
      </c>
      <c r="J26" s="16">
        <v>1</v>
      </c>
      <c r="K26" s="16">
        <v>4</v>
      </c>
      <c r="L26" s="16">
        <v>50</v>
      </c>
      <c r="M26" s="94" t="s">
        <v>349</v>
      </c>
      <c r="N26" s="94" t="s">
        <v>350</v>
      </c>
      <c r="O26" s="94" t="s">
        <v>606</v>
      </c>
      <c r="P26" s="10"/>
      <c r="Q26" s="198">
        <f>SUM(Q27:Q28)</f>
        <v>818</v>
      </c>
      <c r="R26" s="198">
        <f>SUM(R27:R28)</f>
        <v>0</v>
      </c>
      <c r="S26" s="198">
        <f>SUM(S27:S28)</f>
        <v>0</v>
      </c>
    </row>
    <row r="27" spans="1:19" ht="18" customHeight="1">
      <c r="A27" s="97"/>
      <c r="B27" s="96"/>
      <c r="C27" s="104"/>
      <c r="D27" s="105"/>
      <c r="E27" s="102"/>
      <c r="F27" s="102"/>
      <c r="G27" s="87"/>
      <c r="H27" s="11" t="s">
        <v>321</v>
      </c>
      <c r="I27" s="10">
        <v>27</v>
      </c>
      <c r="J27" s="16">
        <v>1</v>
      </c>
      <c r="K27" s="16">
        <v>4</v>
      </c>
      <c r="L27" s="16">
        <v>50</v>
      </c>
      <c r="M27" s="94" t="s">
        <v>349</v>
      </c>
      <c r="N27" s="94" t="s">
        <v>350</v>
      </c>
      <c r="O27" s="94" t="s">
        <v>606</v>
      </c>
      <c r="P27" s="10">
        <v>120</v>
      </c>
      <c r="Q27" s="198">
        <v>783</v>
      </c>
      <c r="R27" s="198">
        <v>0</v>
      </c>
      <c r="S27" s="198">
        <v>0</v>
      </c>
    </row>
    <row r="28" spans="1:19" ht="17.25" customHeight="1">
      <c r="A28" s="97"/>
      <c r="B28" s="96"/>
      <c r="C28" s="104"/>
      <c r="D28" s="105"/>
      <c r="E28" s="102"/>
      <c r="F28" s="102"/>
      <c r="G28" s="87"/>
      <c r="H28" s="11" t="s">
        <v>459</v>
      </c>
      <c r="I28" s="10">
        <v>27</v>
      </c>
      <c r="J28" s="16">
        <v>1</v>
      </c>
      <c r="K28" s="16">
        <v>4</v>
      </c>
      <c r="L28" s="16">
        <v>50</v>
      </c>
      <c r="M28" s="94" t="s">
        <v>349</v>
      </c>
      <c r="N28" s="94" t="s">
        <v>350</v>
      </c>
      <c r="O28" s="94" t="s">
        <v>606</v>
      </c>
      <c r="P28" s="10">
        <v>240</v>
      </c>
      <c r="Q28" s="198">
        <v>35</v>
      </c>
      <c r="R28" s="198">
        <v>0</v>
      </c>
      <c r="S28" s="198">
        <v>0</v>
      </c>
    </row>
    <row r="29" spans="1:19" ht="56.25" customHeight="1">
      <c r="A29" s="97"/>
      <c r="B29" s="96"/>
      <c r="C29" s="104"/>
      <c r="D29" s="105"/>
      <c r="E29" s="102"/>
      <c r="F29" s="102"/>
      <c r="G29" s="87"/>
      <c r="H29" s="11" t="s">
        <v>2</v>
      </c>
      <c r="I29" s="10">
        <v>27</v>
      </c>
      <c r="J29" s="16">
        <v>1</v>
      </c>
      <c r="K29" s="16">
        <v>4</v>
      </c>
      <c r="L29" s="16">
        <v>50</v>
      </c>
      <c r="M29" s="94" t="s">
        <v>349</v>
      </c>
      <c r="N29" s="94" t="s">
        <v>350</v>
      </c>
      <c r="O29" s="94" t="s">
        <v>608</v>
      </c>
      <c r="P29" s="10"/>
      <c r="Q29" s="198">
        <f>Q30</f>
        <v>84.5</v>
      </c>
      <c r="R29" s="198">
        <v>0</v>
      </c>
      <c r="S29" s="198">
        <v>0</v>
      </c>
    </row>
    <row r="30" spans="1:19" ht="27.75" customHeight="1">
      <c r="A30" s="97"/>
      <c r="B30" s="96"/>
      <c r="C30" s="104"/>
      <c r="D30" s="105"/>
      <c r="E30" s="102"/>
      <c r="F30" s="102"/>
      <c r="G30" s="87"/>
      <c r="H30" s="11" t="s">
        <v>321</v>
      </c>
      <c r="I30" s="10">
        <v>27</v>
      </c>
      <c r="J30" s="16">
        <v>1</v>
      </c>
      <c r="K30" s="16">
        <v>4</v>
      </c>
      <c r="L30" s="16">
        <v>50</v>
      </c>
      <c r="M30" s="94" t="s">
        <v>349</v>
      </c>
      <c r="N30" s="94" t="s">
        <v>350</v>
      </c>
      <c r="O30" s="94" t="s">
        <v>608</v>
      </c>
      <c r="P30" s="10">
        <v>120</v>
      </c>
      <c r="Q30" s="198">
        <v>84.5</v>
      </c>
      <c r="R30" s="198">
        <v>0</v>
      </c>
      <c r="S30" s="198">
        <v>0</v>
      </c>
    </row>
    <row r="31" spans="1:19" ht="66" customHeight="1">
      <c r="A31" s="97"/>
      <c r="B31" s="96"/>
      <c r="C31" s="104"/>
      <c r="D31" s="105"/>
      <c r="E31" s="102"/>
      <c r="F31" s="102"/>
      <c r="G31" s="87"/>
      <c r="H31" s="11" t="s">
        <v>497</v>
      </c>
      <c r="I31" s="10">
        <v>27</v>
      </c>
      <c r="J31" s="16">
        <v>1</v>
      </c>
      <c r="K31" s="16">
        <v>4</v>
      </c>
      <c r="L31" s="16">
        <v>50</v>
      </c>
      <c r="M31" s="94" t="s">
        <v>349</v>
      </c>
      <c r="N31" s="94" t="s">
        <v>350</v>
      </c>
      <c r="O31" s="94" t="s">
        <v>482</v>
      </c>
      <c r="P31" s="10"/>
      <c r="Q31" s="198">
        <f>SUM(Q32:Q33)</f>
        <v>424.1</v>
      </c>
      <c r="R31" s="198">
        <f>SUM(R32:R33)</f>
        <v>0</v>
      </c>
      <c r="S31" s="198">
        <f>SUM(S32:S33)</f>
        <v>0</v>
      </c>
    </row>
    <row r="32" spans="1:19" ht="26.25" customHeight="1">
      <c r="A32" s="97"/>
      <c r="B32" s="96"/>
      <c r="C32" s="104"/>
      <c r="D32" s="105"/>
      <c r="E32" s="102"/>
      <c r="F32" s="102"/>
      <c r="G32" s="87"/>
      <c r="H32" s="11" t="s">
        <v>321</v>
      </c>
      <c r="I32" s="10">
        <v>27</v>
      </c>
      <c r="J32" s="16">
        <v>1</v>
      </c>
      <c r="K32" s="16">
        <v>4</v>
      </c>
      <c r="L32" s="16">
        <v>50</v>
      </c>
      <c r="M32" s="94" t="s">
        <v>349</v>
      </c>
      <c r="N32" s="94" t="s">
        <v>350</v>
      </c>
      <c r="O32" s="94" t="s">
        <v>482</v>
      </c>
      <c r="P32" s="10">
        <v>120</v>
      </c>
      <c r="Q32" s="198">
        <v>419.1</v>
      </c>
      <c r="R32" s="198">
        <v>0</v>
      </c>
      <c r="S32" s="198">
        <v>0</v>
      </c>
    </row>
    <row r="33" spans="1:19" ht="30" customHeight="1">
      <c r="A33" s="97"/>
      <c r="B33" s="96"/>
      <c r="C33" s="104"/>
      <c r="D33" s="105"/>
      <c r="E33" s="102"/>
      <c r="F33" s="102"/>
      <c r="G33" s="87"/>
      <c r="H33" s="11" t="s">
        <v>459</v>
      </c>
      <c r="I33" s="10">
        <v>27</v>
      </c>
      <c r="J33" s="16">
        <v>1</v>
      </c>
      <c r="K33" s="16">
        <v>4</v>
      </c>
      <c r="L33" s="16">
        <v>50</v>
      </c>
      <c r="M33" s="94" t="s">
        <v>349</v>
      </c>
      <c r="N33" s="94" t="s">
        <v>350</v>
      </c>
      <c r="O33" s="94" t="s">
        <v>482</v>
      </c>
      <c r="P33" s="10">
        <v>240</v>
      </c>
      <c r="Q33" s="198">
        <v>5</v>
      </c>
      <c r="R33" s="199">
        <v>0</v>
      </c>
      <c r="S33" s="199">
        <v>0</v>
      </c>
    </row>
    <row r="34" spans="1:19" ht="27" customHeight="1">
      <c r="A34" s="97"/>
      <c r="B34" s="96"/>
      <c r="C34" s="104"/>
      <c r="D34" s="105"/>
      <c r="E34" s="102"/>
      <c r="F34" s="102"/>
      <c r="G34" s="87"/>
      <c r="H34" s="11" t="s">
        <v>498</v>
      </c>
      <c r="I34" s="10">
        <v>27</v>
      </c>
      <c r="J34" s="16">
        <v>1</v>
      </c>
      <c r="K34" s="16">
        <v>4</v>
      </c>
      <c r="L34" s="16">
        <v>50</v>
      </c>
      <c r="M34" s="94" t="s">
        <v>349</v>
      </c>
      <c r="N34" s="94" t="s">
        <v>350</v>
      </c>
      <c r="O34" s="94" t="s">
        <v>483</v>
      </c>
      <c r="P34" s="10"/>
      <c r="Q34" s="198">
        <f>Q35</f>
        <v>153</v>
      </c>
      <c r="R34" s="198">
        <f>R35</f>
        <v>0</v>
      </c>
      <c r="S34" s="198">
        <f>S35</f>
        <v>0</v>
      </c>
    </row>
    <row r="35" spans="1:19" ht="24" customHeight="1">
      <c r="A35" s="97"/>
      <c r="B35" s="96"/>
      <c r="C35" s="104"/>
      <c r="D35" s="105"/>
      <c r="E35" s="102"/>
      <c r="F35" s="102"/>
      <c r="G35" s="87"/>
      <c r="H35" s="11" t="s">
        <v>321</v>
      </c>
      <c r="I35" s="10">
        <v>27</v>
      </c>
      <c r="J35" s="16">
        <v>1</v>
      </c>
      <c r="K35" s="16">
        <v>4</v>
      </c>
      <c r="L35" s="16">
        <v>50</v>
      </c>
      <c r="M35" s="94" t="s">
        <v>349</v>
      </c>
      <c r="N35" s="94" t="s">
        <v>350</v>
      </c>
      <c r="O35" s="94" t="s">
        <v>483</v>
      </c>
      <c r="P35" s="10">
        <v>120</v>
      </c>
      <c r="Q35" s="198">
        <v>153</v>
      </c>
      <c r="R35" s="198">
        <v>0</v>
      </c>
      <c r="S35" s="198">
        <v>0</v>
      </c>
    </row>
    <row r="36" spans="1:19" s="174" customFormat="1" ht="27.75" customHeight="1">
      <c r="A36" s="138"/>
      <c r="B36" s="139"/>
      <c r="C36" s="153"/>
      <c r="D36" s="165"/>
      <c r="E36" s="141"/>
      <c r="F36" s="141"/>
      <c r="G36" s="132"/>
      <c r="H36" s="133" t="s">
        <v>391</v>
      </c>
      <c r="I36" s="134">
        <v>27</v>
      </c>
      <c r="J36" s="135">
        <v>1</v>
      </c>
      <c r="K36" s="135">
        <v>5</v>
      </c>
      <c r="L36" s="135"/>
      <c r="M36" s="137"/>
      <c r="N36" s="137"/>
      <c r="O36" s="137"/>
      <c r="P36" s="134"/>
      <c r="Q36" s="197">
        <f>Q37</f>
        <v>9.1</v>
      </c>
      <c r="R36" s="197">
        <f aca="true" t="shared" si="1" ref="R36:S38">R37</f>
        <v>26.9</v>
      </c>
      <c r="S36" s="197">
        <f t="shared" si="1"/>
        <v>3.7</v>
      </c>
    </row>
    <row r="37" spans="1:19" ht="27.75" customHeight="1">
      <c r="A37" s="95"/>
      <c r="B37" s="96"/>
      <c r="C37" s="104"/>
      <c r="D37" s="105"/>
      <c r="E37" s="102"/>
      <c r="F37" s="102"/>
      <c r="G37" s="87"/>
      <c r="H37" s="11" t="s">
        <v>53</v>
      </c>
      <c r="I37" s="10">
        <v>27</v>
      </c>
      <c r="J37" s="16">
        <v>1</v>
      </c>
      <c r="K37" s="16">
        <v>5</v>
      </c>
      <c r="L37" s="16">
        <v>50</v>
      </c>
      <c r="M37" s="94" t="s">
        <v>349</v>
      </c>
      <c r="N37" s="94" t="s">
        <v>359</v>
      </c>
      <c r="O37" s="94" t="s">
        <v>394</v>
      </c>
      <c r="P37" s="10"/>
      <c r="Q37" s="198">
        <f>Q38</f>
        <v>9.1</v>
      </c>
      <c r="R37" s="198">
        <f t="shared" si="1"/>
        <v>26.9</v>
      </c>
      <c r="S37" s="198">
        <f t="shared" si="1"/>
        <v>3.7</v>
      </c>
    </row>
    <row r="38" spans="1:19" ht="27.75" customHeight="1">
      <c r="A38" s="95"/>
      <c r="B38" s="96"/>
      <c r="C38" s="104"/>
      <c r="D38" s="105"/>
      <c r="E38" s="102"/>
      <c r="F38" s="102"/>
      <c r="G38" s="87"/>
      <c r="H38" s="11" t="s">
        <v>55</v>
      </c>
      <c r="I38" s="10">
        <v>27</v>
      </c>
      <c r="J38" s="16">
        <v>1</v>
      </c>
      <c r="K38" s="16">
        <v>5</v>
      </c>
      <c r="L38" s="16">
        <v>50</v>
      </c>
      <c r="M38" s="94" t="s">
        <v>349</v>
      </c>
      <c r="N38" s="94" t="s">
        <v>367</v>
      </c>
      <c r="O38" s="94" t="s">
        <v>394</v>
      </c>
      <c r="P38" s="10"/>
      <c r="Q38" s="198">
        <f>Q39</f>
        <v>9.1</v>
      </c>
      <c r="R38" s="198">
        <f t="shared" si="1"/>
        <v>26.9</v>
      </c>
      <c r="S38" s="198">
        <f t="shared" si="1"/>
        <v>3.7</v>
      </c>
    </row>
    <row r="39" spans="1:19" ht="36.75" customHeight="1">
      <c r="A39" s="97"/>
      <c r="B39" s="96"/>
      <c r="C39" s="104"/>
      <c r="D39" s="105"/>
      <c r="E39" s="102"/>
      <c r="F39" s="102"/>
      <c r="G39" s="87"/>
      <c r="H39" s="11" t="s">
        <v>506</v>
      </c>
      <c r="I39" s="10">
        <v>27</v>
      </c>
      <c r="J39" s="16">
        <v>1</v>
      </c>
      <c r="K39" s="16">
        <v>5</v>
      </c>
      <c r="L39" s="16">
        <v>50</v>
      </c>
      <c r="M39" s="94" t="s">
        <v>349</v>
      </c>
      <c r="N39" s="94" t="s">
        <v>367</v>
      </c>
      <c r="O39" s="94" t="s">
        <v>505</v>
      </c>
      <c r="P39" s="10"/>
      <c r="Q39" s="198">
        <f>Q40</f>
        <v>9.1</v>
      </c>
      <c r="R39" s="198">
        <f>R40</f>
        <v>26.9</v>
      </c>
      <c r="S39" s="198">
        <f>S40</f>
        <v>3.7</v>
      </c>
    </row>
    <row r="40" spans="1:19" ht="27.75" customHeight="1">
      <c r="A40" s="97"/>
      <c r="B40" s="96"/>
      <c r="C40" s="104"/>
      <c r="D40" s="105"/>
      <c r="E40" s="102"/>
      <c r="F40" s="102"/>
      <c r="G40" s="87"/>
      <c r="H40" s="11" t="s">
        <v>459</v>
      </c>
      <c r="I40" s="10">
        <v>27</v>
      </c>
      <c r="J40" s="16">
        <v>1</v>
      </c>
      <c r="K40" s="16">
        <v>5</v>
      </c>
      <c r="L40" s="16">
        <v>50</v>
      </c>
      <c r="M40" s="94" t="s">
        <v>349</v>
      </c>
      <c r="N40" s="94" t="s">
        <v>367</v>
      </c>
      <c r="O40" s="94" t="s">
        <v>505</v>
      </c>
      <c r="P40" s="10">
        <v>240</v>
      </c>
      <c r="Q40" s="198">
        <v>9.1</v>
      </c>
      <c r="R40" s="198">
        <v>26.9</v>
      </c>
      <c r="S40" s="198">
        <v>3.7</v>
      </c>
    </row>
    <row r="41" spans="1:19" s="174" customFormat="1" ht="18.75" customHeight="1">
      <c r="A41" s="356">
        <v>1200</v>
      </c>
      <c r="B41" s="356"/>
      <c r="C41" s="357"/>
      <c r="D41" s="357"/>
      <c r="E41" s="357"/>
      <c r="F41" s="357"/>
      <c r="G41" s="132">
        <v>622</v>
      </c>
      <c r="H41" s="133" t="s">
        <v>120</v>
      </c>
      <c r="I41" s="134">
        <v>27</v>
      </c>
      <c r="J41" s="135">
        <v>1</v>
      </c>
      <c r="K41" s="135">
        <v>11</v>
      </c>
      <c r="L41" s="136" t="s">
        <v>322</v>
      </c>
      <c r="M41" s="137" t="s">
        <v>322</v>
      </c>
      <c r="N41" s="137"/>
      <c r="O41" s="137" t="s">
        <v>322</v>
      </c>
      <c r="P41" s="134" t="s">
        <v>322</v>
      </c>
      <c r="Q41" s="197">
        <f aca="true" t="shared" si="2" ref="Q41:S43">Q42</f>
        <v>500</v>
      </c>
      <c r="R41" s="197">
        <f t="shared" si="2"/>
        <v>500</v>
      </c>
      <c r="S41" s="197">
        <f t="shared" si="2"/>
        <v>500</v>
      </c>
    </row>
    <row r="42" spans="1:19" ht="23.25" customHeight="1">
      <c r="A42" s="97"/>
      <c r="B42" s="96"/>
      <c r="C42" s="375">
        <v>1204</v>
      </c>
      <c r="D42" s="376"/>
      <c r="E42" s="376"/>
      <c r="F42" s="376"/>
      <c r="G42" s="87">
        <v>622</v>
      </c>
      <c r="H42" s="11" t="s">
        <v>120</v>
      </c>
      <c r="I42" s="10">
        <v>27</v>
      </c>
      <c r="J42" s="16">
        <v>1</v>
      </c>
      <c r="K42" s="16">
        <v>11</v>
      </c>
      <c r="L42" s="93">
        <v>70</v>
      </c>
      <c r="M42" s="94">
        <v>0</v>
      </c>
      <c r="N42" s="94" t="s">
        <v>359</v>
      </c>
      <c r="O42" s="94" t="s">
        <v>394</v>
      </c>
      <c r="P42" s="10" t="s">
        <v>322</v>
      </c>
      <c r="Q42" s="198">
        <f t="shared" si="2"/>
        <v>500</v>
      </c>
      <c r="R42" s="198">
        <f t="shared" si="2"/>
        <v>500</v>
      </c>
      <c r="S42" s="198">
        <f t="shared" si="2"/>
        <v>500</v>
      </c>
    </row>
    <row r="43" spans="1:19" ht="21" customHeight="1">
      <c r="A43" s="97"/>
      <c r="B43" s="96"/>
      <c r="C43" s="95"/>
      <c r="D43" s="358">
        <v>4440000</v>
      </c>
      <c r="E43" s="358"/>
      <c r="F43" s="358"/>
      <c r="G43" s="87">
        <v>621</v>
      </c>
      <c r="H43" s="11" t="s">
        <v>111</v>
      </c>
      <c r="I43" s="10">
        <v>27</v>
      </c>
      <c r="J43" s="16">
        <v>1</v>
      </c>
      <c r="K43" s="16">
        <v>11</v>
      </c>
      <c r="L43" s="93" t="s">
        <v>101</v>
      </c>
      <c r="M43" s="94" t="s">
        <v>361</v>
      </c>
      <c r="N43" s="94" t="s">
        <v>359</v>
      </c>
      <c r="O43" s="94" t="s">
        <v>394</v>
      </c>
      <c r="P43" s="10" t="s">
        <v>322</v>
      </c>
      <c r="Q43" s="198">
        <f t="shared" si="2"/>
        <v>500</v>
      </c>
      <c r="R43" s="198">
        <f t="shared" si="2"/>
        <v>500</v>
      </c>
      <c r="S43" s="198">
        <f t="shared" si="2"/>
        <v>500</v>
      </c>
    </row>
    <row r="44" spans="1:19" ht="23.25" customHeight="1">
      <c r="A44" s="97"/>
      <c r="B44" s="96"/>
      <c r="C44" s="101"/>
      <c r="D44" s="107"/>
      <c r="E44" s="102"/>
      <c r="F44" s="102"/>
      <c r="G44" s="103">
        <v>621</v>
      </c>
      <c r="H44" s="5" t="s">
        <v>339</v>
      </c>
      <c r="I44" s="8">
        <v>27</v>
      </c>
      <c r="J44" s="21">
        <v>1</v>
      </c>
      <c r="K44" s="16">
        <v>11</v>
      </c>
      <c r="L44" s="93" t="s">
        <v>101</v>
      </c>
      <c r="M44" s="94" t="s">
        <v>361</v>
      </c>
      <c r="N44" s="94" t="s">
        <v>359</v>
      </c>
      <c r="O44" s="94" t="s">
        <v>394</v>
      </c>
      <c r="P44" s="6">
        <v>870</v>
      </c>
      <c r="Q44" s="200">
        <v>500</v>
      </c>
      <c r="R44" s="200">
        <v>500</v>
      </c>
      <c r="S44" s="200">
        <v>500</v>
      </c>
    </row>
    <row r="45" spans="1:19" s="174" customFormat="1" ht="23.25" customHeight="1">
      <c r="A45" s="138"/>
      <c r="B45" s="139"/>
      <c r="C45" s="138"/>
      <c r="D45" s="140"/>
      <c r="E45" s="141"/>
      <c r="F45" s="141"/>
      <c r="G45" s="132"/>
      <c r="H45" s="133" t="s">
        <v>323</v>
      </c>
      <c r="I45" s="142">
        <v>27</v>
      </c>
      <c r="J45" s="143">
        <v>1</v>
      </c>
      <c r="K45" s="135">
        <v>13</v>
      </c>
      <c r="L45" s="136"/>
      <c r="M45" s="137"/>
      <c r="N45" s="137"/>
      <c r="O45" s="137"/>
      <c r="P45" s="142"/>
      <c r="Q45" s="201">
        <f>Q46+Q54</f>
        <v>32293.2</v>
      </c>
      <c r="R45" s="201">
        <f>R46+R54</f>
        <v>39817.100000000006</v>
      </c>
      <c r="S45" s="201">
        <f>S46+S54</f>
        <v>33878.299999999996</v>
      </c>
    </row>
    <row r="46" spans="1:19" ht="33.75" customHeight="1">
      <c r="A46" s="95"/>
      <c r="B46" s="96"/>
      <c r="C46" s="95"/>
      <c r="D46" s="107"/>
      <c r="E46" s="102"/>
      <c r="F46" s="102"/>
      <c r="G46" s="87"/>
      <c r="H46" s="11" t="s">
        <v>644</v>
      </c>
      <c r="I46" s="6">
        <v>27</v>
      </c>
      <c r="J46" s="19">
        <v>1</v>
      </c>
      <c r="K46" s="16">
        <v>13</v>
      </c>
      <c r="L46" s="93" t="s">
        <v>575</v>
      </c>
      <c r="M46" s="94" t="s">
        <v>349</v>
      </c>
      <c r="N46" s="94" t="s">
        <v>359</v>
      </c>
      <c r="O46" s="94" t="s">
        <v>394</v>
      </c>
      <c r="P46" s="6"/>
      <c r="Q46" s="200">
        <f>Q47</f>
        <v>30</v>
      </c>
      <c r="R46" s="200">
        <f>R47</f>
        <v>35</v>
      </c>
      <c r="S46" s="200">
        <f>S47</f>
        <v>35</v>
      </c>
    </row>
    <row r="47" spans="1:19" ht="23.25" customHeight="1">
      <c r="A47" s="95"/>
      <c r="B47" s="96"/>
      <c r="C47" s="95"/>
      <c r="D47" s="107"/>
      <c r="E47" s="102"/>
      <c r="F47" s="102"/>
      <c r="G47" s="87"/>
      <c r="H47" s="11" t="s">
        <v>655</v>
      </c>
      <c r="I47" s="6">
        <v>27</v>
      </c>
      <c r="J47" s="19">
        <v>1</v>
      </c>
      <c r="K47" s="16">
        <v>13</v>
      </c>
      <c r="L47" s="93" t="s">
        <v>575</v>
      </c>
      <c r="M47" s="94" t="s">
        <v>345</v>
      </c>
      <c r="N47" s="94" t="s">
        <v>359</v>
      </c>
      <c r="O47" s="94" t="s">
        <v>394</v>
      </c>
      <c r="P47" s="6"/>
      <c r="Q47" s="200">
        <f>Q48+Q51</f>
        <v>30</v>
      </c>
      <c r="R47" s="200">
        <f>R48+R51</f>
        <v>35</v>
      </c>
      <c r="S47" s="200">
        <f>S48+S51</f>
        <v>35</v>
      </c>
    </row>
    <row r="48" spans="1:19" ht="39" customHeight="1">
      <c r="A48" s="95"/>
      <c r="B48" s="96"/>
      <c r="C48" s="95"/>
      <c r="D48" s="107"/>
      <c r="E48" s="102"/>
      <c r="F48" s="102"/>
      <c r="G48" s="87"/>
      <c r="H48" s="11" t="s">
        <v>656</v>
      </c>
      <c r="I48" s="6">
        <v>27</v>
      </c>
      <c r="J48" s="19">
        <v>1</v>
      </c>
      <c r="K48" s="16">
        <v>13</v>
      </c>
      <c r="L48" s="93" t="s">
        <v>575</v>
      </c>
      <c r="M48" s="94" t="s">
        <v>345</v>
      </c>
      <c r="N48" s="94" t="s">
        <v>350</v>
      </c>
      <c r="O48" s="94" t="s">
        <v>394</v>
      </c>
      <c r="P48" s="6"/>
      <c r="Q48" s="200">
        <f aca="true" t="shared" si="3" ref="Q48:S49">Q49</f>
        <v>15</v>
      </c>
      <c r="R48" s="200">
        <f t="shared" si="3"/>
        <v>20</v>
      </c>
      <c r="S48" s="200">
        <f t="shared" si="3"/>
        <v>20</v>
      </c>
    </row>
    <row r="49" spans="1:19" ht="56.25" customHeight="1">
      <c r="A49" s="95"/>
      <c r="B49" s="96"/>
      <c r="C49" s="95"/>
      <c r="D49" s="107"/>
      <c r="E49" s="102"/>
      <c r="F49" s="102"/>
      <c r="G49" s="87"/>
      <c r="H49" s="11" t="s">
        <v>657</v>
      </c>
      <c r="I49" s="6">
        <v>27</v>
      </c>
      <c r="J49" s="19">
        <v>1</v>
      </c>
      <c r="K49" s="16">
        <v>13</v>
      </c>
      <c r="L49" s="93" t="s">
        <v>575</v>
      </c>
      <c r="M49" s="94" t="s">
        <v>345</v>
      </c>
      <c r="N49" s="94" t="s">
        <v>350</v>
      </c>
      <c r="O49" s="94" t="s">
        <v>545</v>
      </c>
      <c r="P49" s="6"/>
      <c r="Q49" s="200">
        <f t="shared" si="3"/>
        <v>15</v>
      </c>
      <c r="R49" s="200">
        <f t="shared" si="3"/>
        <v>20</v>
      </c>
      <c r="S49" s="200">
        <f t="shared" si="3"/>
        <v>20</v>
      </c>
    </row>
    <row r="50" spans="1:19" ht="23.25" customHeight="1">
      <c r="A50" s="95"/>
      <c r="B50" s="96"/>
      <c r="C50" s="95"/>
      <c r="D50" s="107"/>
      <c r="E50" s="102"/>
      <c r="F50" s="102"/>
      <c r="G50" s="87"/>
      <c r="H50" s="11" t="s">
        <v>459</v>
      </c>
      <c r="I50" s="6">
        <v>27</v>
      </c>
      <c r="J50" s="19">
        <v>1</v>
      </c>
      <c r="K50" s="16">
        <v>13</v>
      </c>
      <c r="L50" s="93" t="s">
        <v>575</v>
      </c>
      <c r="M50" s="94" t="s">
        <v>345</v>
      </c>
      <c r="N50" s="94" t="s">
        <v>350</v>
      </c>
      <c r="O50" s="94" t="s">
        <v>545</v>
      </c>
      <c r="P50" s="6">
        <v>240</v>
      </c>
      <c r="Q50" s="200">
        <v>15</v>
      </c>
      <c r="R50" s="200">
        <v>20</v>
      </c>
      <c r="S50" s="200">
        <v>20</v>
      </c>
    </row>
    <row r="51" spans="1:19" ht="54" customHeight="1">
      <c r="A51" s="95"/>
      <c r="B51" s="96"/>
      <c r="C51" s="95"/>
      <c r="D51" s="107"/>
      <c r="E51" s="102"/>
      <c r="F51" s="102"/>
      <c r="G51" s="87"/>
      <c r="H51" s="11" t="s">
        <v>658</v>
      </c>
      <c r="I51" s="6">
        <v>27</v>
      </c>
      <c r="J51" s="19">
        <v>1</v>
      </c>
      <c r="K51" s="16">
        <v>13</v>
      </c>
      <c r="L51" s="93" t="s">
        <v>575</v>
      </c>
      <c r="M51" s="94" t="s">
        <v>345</v>
      </c>
      <c r="N51" s="94" t="s">
        <v>367</v>
      </c>
      <c r="O51" s="94" t="s">
        <v>394</v>
      </c>
      <c r="P51" s="6"/>
      <c r="Q51" s="200">
        <f aca="true" t="shared" si="4" ref="Q51:S52">Q52</f>
        <v>15</v>
      </c>
      <c r="R51" s="200">
        <f t="shared" si="4"/>
        <v>15</v>
      </c>
      <c r="S51" s="200">
        <f t="shared" si="4"/>
        <v>15</v>
      </c>
    </row>
    <row r="52" spans="1:19" ht="51.75" customHeight="1">
      <c r="A52" s="95"/>
      <c r="B52" s="96"/>
      <c r="C52" s="95"/>
      <c r="D52" s="107"/>
      <c r="E52" s="102"/>
      <c r="F52" s="102"/>
      <c r="G52" s="87"/>
      <c r="H52" s="11" t="s">
        <v>657</v>
      </c>
      <c r="I52" s="6">
        <v>27</v>
      </c>
      <c r="J52" s="19">
        <v>1</v>
      </c>
      <c r="K52" s="16">
        <v>13</v>
      </c>
      <c r="L52" s="93" t="s">
        <v>575</v>
      </c>
      <c r="M52" s="94" t="s">
        <v>345</v>
      </c>
      <c r="N52" s="94" t="s">
        <v>367</v>
      </c>
      <c r="O52" s="94" t="s">
        <v>545</v>
      </c>
      <c r="P52" s="6"/>
      <c r="Q52" s="200">
        <f t="shared" si="4"/>
        <v>15</v>
      </c>
      <c r="R52" s="200">
        <f t="shared" si="4"/>
        <v>15</v>
      </c>
      <c r="S52" s="200">
        <f t="shared" si="4"/>
        <v>15</v>
      </c>
    </row>
    <row r="53" spans="1:19" ht="23.25" customHeight="1">
      <c r="A53" s="95"/>
      <c r="B53" s="96"/>
      <c r="C53" s="95"/>
      <c r="D53" s="107"/>
      <c r="E53" s="102"/>
      <c r="F53" s="102"/>
      <c r="G53" s="87"/>
      <c r="H53" s="11" t="s">
        <v>459</v>
      </c>
      <c r="I53" s="6">
        <v>27</v>
      </c>
      <c r="J53" s="19">
        <v>1</v>
      </c>
      <c r="K53" s="16">
        <v>13</v>
      </c>
      <c r="L53" s="93" t="s">
        <v>575</v>
      </c>
      <c r="M53" s="94" t="s">
        <v>345</v>
      </c>
      <c r="N53" s="94" t="s">
        <v>367</v>
      </c>
      <c r="O53" s="94" t="s">
        <v>545</v>
      </c>
      <c r="P53" s="6">
        <v>240</v>
      </c>
      <c r="Q53" s="200">
        <v>15</v>
      </c>
      <c r="R53" s="200">
        <v>15</v>
      </c>
      <c r="S53" s="200">
        <v>15</v>
      </c>
    </row>
    <row r="54" spans="1:19" ht="23.25" customHeight="1">
      <c r="A54" s="95"/>
      <c r="B54" s="96"/>
      <c r="C54" s="95"/>
      <c r="D54" s="107"/>
      <c r="E54" s="102"/>
      <c r="F54" s="102"/>
      <c r="G54" s="87"/>
      <c r="H54" s="11" t="s">
        <v>53</v>
      </c>
      <c r="I54" s="6">
        <v>27</v>
      </c>
      <c r="J54" s="19">
        <v>1</v>
      </c>
      <c r="K54" s="16">
        <v>13</v>
      </c>
      <c r="L54" s="93" t="s">
        <v>573</v>
      </c>
      <c r="M54" s="94" t="s">
        <v>349</v>
      </c>
      <c r="N54" s="94" t="s">
        <v>359</v>
      </c>
      <c r="O54" s="94" t="s">
        <v>394</v>
      </c>
      <c r="P54" s="6"/>
      <c r="Q54" s="200">
        <f>Q55+Q65+Q76</f>
        <v>32263.2</v>
      </c>
      <c r="R54" s="200">
        <f>R55+R65+R76</f>
        <v>39782.100000000006</v>
      </c>
      <c r="S54" s="200">
        <f>S55+S65+S76</f>
        <v>33843.299999999996</v>
      </c>
    </row>
    <row r="55" spans="1:19" s="174" customFormat="1" ht="37.5" customHeight="1">
      <c r="A55" s="138"/>
      <c r="B55" s="139"/>
      <c r="C55" s="138"/>
      <c r="D55" s="140"/>
      <c r="E55" s="141"/>
      <c r="F55" s="141"/>
      <c r="G55" s="132"/>
      <c r="H55" s="11" t="s">
        <v>54</v>
      </c>
      <c r="I55" s="6">
        <v>27</v>
      </c>
      <c r="J55" s="19">
        <v>1</v>
      </c>
      <c r="K55" s="16">
        <v>13</v>
      </c>
      <c r="L55" s="93" t="s">
        <v>573</v>
      </c>
      <c r="M55" s="94" t="s">
        <v>349</v>
      </c>
      <c r="N55" s="94" t="s">
        <v>350</v>
      </c>
      <c r="O55" s="94" t="s">
        <v>394</v>
      </c>
      <c r="P55" s="6"/>
      <c r="Q55" s="200">
        <f>Q56+Q59+Q61+Q63</f>
        <v>1596.8</v>
      </c>
      <c r="R55" s="200">
        <f>R56+R59+R61+R63</f>
        <v>1094.3</v>
      </c>
      <c r="S55" s="200">
        <f>S56+S59+S61+S63</f>
        <v>1094.2</v>
      </c>
    </row>
    <row r="56" spans="1:19" ht="25.5" customHeight="1">
      <c r="A56" s="97"/>
      <c r="B56" s="96"/>
      <c r="C56" s="101"/>
      <c r="D56" s="99"/>
      <c r="E56" s="374">
        <v>5203500</v>
      </c>
      <c r="F56" s="374"/>
      <c r="G56" s="87">
        <v>521</v>
      </c>
      <c r="H56" s="11" t="s">
        <v>100</v>
      </c>
      <c r="I56" s="10">
        <v>27</v>
      </c>
      <c r="J56" s="16">
        <v>1</v>
      </c>
      <c r="K56" s="16">
        <v>13</v>
      </c>
      <c r="L56" s="93" t="s">
        <v>573</v>
      </c>
      <c r="M56" s="94" t="s">
        <v>349</v>
      </c>
      <c r="N56" s="94" t="s">
        <v>350</v>
      </c>
      <c r="O56" s="94" t="s">
        <v>400</v>
      </c>
      <c r="P56" s="10" t="s">
        <v>322</v>
      </c>
      <c r="Q56" s="198">
        <f>SUM(Q57:Q58)</f>
        <v>1094.3</v>
      </c>
      <c r="R56" s="198">
        <f>SUM(R57:R58)</f>
        <v>1094.3</v>
      </c>
      <c r="S56" s="198">
        <f>SUM(S57:S58)</f>
        <v>1094.2</v>
      </c>
    </row>
    <row r="57" spans="1:19" ht="26.25" customHeight="1">
      <c r="A57" s="108"/>
      <c r="B57" s="109"/>
      <c r="C57" s="104"/>
      <c r="D57" s="105"/>
      <c r="E57" s="102"/>
      <c r="F57" s="102"/>
      <c r="G57" s="87"/>
      <c r="H57" s="11" t="s">
        <v>459</v>
      </c>
      <c r="I57" s="6">
        <v>27</v>
      </c>
      <c r="J57" s="19">
        <v>1</v>
      </c>
      <c r="K57" s="16">
        <v>13</v>
      </c>
      <c r="L57" s="93" t="s">
        <v>573</v>
      </c>
      <c r="M57" s="94" t="s">
        <v>349</v>
      </c>
      <c r="N57" s="94" t="s">
        <v>350</v>
      </c>
      <c r="O57" s="94" t="s">
        <v>400</v>
      </c>
      <c r="P57" s="6">
        <v>240</v>
      </c>
      <c r="Q57" s="200">
        <v>1011.8</v>
      </c>
      <c r="R57" s="200">
        <v>1011.8</v>
      </c>
      <c r="S57" s="200">
        <v>1011.7</v>
      </c>
    </row>
    <row r="58" spans="1:19" ht="20.25" customHeight="1">
      <c r="A58" s="108"/>
      <c r="B58" s="110"/>
      <c r="C58" s="104"/>
      <c r="D58" s="107"/>
      <c r="E58" s="102"/>
      <c r="F58" s="102"/>
      <c r="G58" s="87"/>
      <c r="H58" s="11" t="s">
        <v>460</v>
      </c>
      <c r="I58" s="6">
        <v>27</v>
      </c>
      <c r="J58" s="21">
        <v>1</v>
      </c>
      <c r="K58" s="16">
        <v>13</v>
      </c>
      <c r="L58" s="93" t="s">
        <v>573</v>
      </c>
      <c r="M58" s="94" t="s">
        <v>349</v>
      </c>
      <c r="N58" s="94" t="s">
        <v>350</v>
      </c>
      <c r="O58" s="94" t="s">
        <v>400</v>
      </c>
      <c r="P58" s="6">
        <v>850</v>
      </c>
      <c r="Q58" s="200">
        <v>82.5</v>
      </c>
      <c r="R58" s="200">
        <v>82.5</v>
      </c>
      <c r="S58" s="200">
        <v>82.5</v>
      </c>
    </row>
    <row r="59" spans="1:19" ht="21" customHeight="1">
      <c r="A59" s="108"/>
      <c r="B59" s="109"/>
      <c r="C59" s="104"/>
      <c r="D59" s="105"/>
      <c r="E59" s="102"/>
      <c r="F59" s="102"/>
      <c r="G59" s="87"/>
      <c r="H59" s="11" t="s">
        <v>58</v>
      </c>
      <c r="I59" s="10">
        <v>27</v>
      </c>
      <c r="J59" s="16">
        <v>1</v>
      </c>
      <c r="K59" s="16">
        <v>13</v>
      </c>
      <c r="L59" s="93" t="s">
        <v>573</v>
      </c>
      <c r="M59" s="94" t="s">
        <v>349</v>
      </c>
      <c r="N59" s="94" t="s">
        <v>350</v>
      </c>
      <c r="O59" s="94" t="s">
        <v>713</v>
      </c>
      <c r="P59" s="10"/>
      <c r="Q59" s="198">
        <f>Q60</f>
        <v>388.7</v>
      </c>
      <c r="R59" s="200">
        <f>R60</f>
        <v>0</v>
      </c>
      <c r="S59" s="200">
        <f>S60</f>
        <v>0</v>
      </c>
    </row>
    <row r="60" spans="1:19" ht="21" customHeight="1">
      <c r="A60" s="108"/>
      <c r="B60" s="109"/>
      <c r="C60" s="104"/>
      <c r="D60" s="105"/>
      <c r="E60" s="102"/>
      <c r="F60" s="102"/>
      <c r="G60" s="87"/>
      <c r="H60" s="11" t="s">
        <v>459</v>
      </c>
      <c r="I60" s="10">
        <v>27</v>
      </c>
      <c r="J60" s="16">
        <v>1</v>
      </c>
      <c r="K60" s="16">
        <v>13</v>
      </c>
      <c r="L60" s="93" t="s">
        <v>573</v>
      </c>
      <c r="M60" s="94" t="s">
        <v>349</v>
      </c>
      <c r="N60" s="94" t="s">
        <v>350</v>
      </c>
      <c r="O60" s="94" t="s">
        <v>713</v>
      </c>
      <c r="P60" s="10">
        <v>240</v>
      </c>
      <c r="Q60" s="198">
        <v>388.7</v>
      </c>
      <c r="R60" s="200">
        <v>0</v>
      </c>
      <c r="S60" s="200">
        <v>0</v>
      </c>
    </row>
    <row r="61" spans="1:19" ht="38.25" customHeight="1">
      <c r="A61" s="95"/>
      <c r="B61" s="96"/>
      <c r="C61" s="104"/>
      <c r="D61" s="109"/>
      <c r="E61" s="112"/>
      <c r="F61" s="112"/>
      <c r="G61" s="87"/>
      <c r="H61" s="3" t="s">
        <v>314</v>
      </c>
      <c r="I61" s="10">
        <v>27</v>
      </c>
      <c r="J61" s="16">
        <v>1</v>
      </c>
      <c r="K61" s="16">
        <v>13</v>
      </c>
      <c r="L61" s="93" t="s">
        <v>573</v>
      </c>
      <c r="M61" s="94" t="s">
        <v>349</v>
      </c>
      <c r="N61" s="94" t="s">
        <v>350</v>
      </c>
      <c r="O61" s="94" t="s">
        <v>315</v>
      </c>
      <c r="P61" s="10" t="s">
        <v>395</v>
      </c>
      <c r="Q61" s="198">
        <f>Q62</f>
        <v>2.5</v>
      </c>
      <c r="R61" s="198">
        <f>R62</f>
        <v>0</v>
      </c>
      <c r="S61" s="198">
        <f>S62</f>
        <v>0</v>
      </c>
    </row>
    <row r="62" spans="1:19" ht="28.5" customHeight="1">
      <c r="A62" s="95"/>
      <c r="B62" s="96"/>
      <c r="C62" s="104"/>
      <c r="D62" s="109"/>
      <c r="E62" s="112"/>
      <c r="F62" s="112"/>
      <c r="G62" s="87"/>
      <c r="H62" s="3" t="s">
        <v>459</v>
      </c>
      <c r="I62" s="10">
        <v>27</v>
      </c>
      <c r="J62" s="16">
        <v>1</v>
      </c>
      <c r="K62" s="16">
        <v>13</v>
      </c>
      <c r="L62" s="93" t="s">
        <v>573</v>
      </c>
      <c r="M62" s="94" t="s">
        <v>349</v>
      </c>
      <c r="N62" s="94" t="s">
        <v>350</v>
      </c>
      <c r="O62" s="94" t="s">
        <v>315</v>
      </c>
      <c r="P62" s="10">
        <v>240</v>
      </c>
      <c r="Q62" s="198">
        <v>2.5</v>
      </c>
      <c r="R62" s="198">
        <v>0</v>
      </c>
      <c r="S62" s="198">
        <v>0</v>
      </c>
    </row>
    <row r="63" spans="1:19" ht="33.75" customHeight="1">
      <c r="A63" s="112"/>
      <c r="B63" s="109"/>
      <c r="C63" s="104"/>
      <c r="D63" s="109"/>
      <c r="E63" s="112"/>
      <c r="F63" s="112"/>
      <c r="G63" s="87"/>
      <c r="H63" s="283" t="s">
        <v>619</v>
      </c>
      <c r="I63" s="10">
        <v>27</v>
      </c>
      <c r="J63" s="16">
        <v>1</v>
      </c>
      <c r="K63" s="16">
        <v>13</v>
      </c>
      <c r="L63" s="93" t="s">
        <v>573</v>
      </c>
      <c r="M63" s="94" t="s">
        <v>349</v>
      </c>
      <c r="N63" s="94" t="s">
        <v>350</v>
      </c>
      <c r="O63" s="94" t="s">
        <v>620</v>
      </c>
      <c r="P63" s="6"/>
      <c r="Q63" s="200">
        <f>Q64</f>
        <v>111.3</v>
      </c>
      <c r="R63" s="214">
        <f>R64</f>
        <v>0</v>
      </c>
      <c r="S63" s="214">
        <f>S64</f>
        <v>0</v>
      </c>
    </row>
    <row r="64" spans="1:19" ht="33.75" customHeight="1">
      <c r="A64" s="112"/>
      <c r="B64" s="109"/>
      <c r="C64" s="104"/>
      <c r="D64" s="109"/>
      <c r="E64" s="112"/>
      <c r="F64" s="112"/>
      <c r="G64" s="87"/>
      <c r="H64" s="3" t="s">
        <v>459</v>
      </c>
      <c r="I64" s="10">
        <v>27</v>
      </c>
      <c r="J64" s="16">
        <v>1</v>
      </c>
      <c r="K64" s="16">
        <v>13</v>
      </c>
      <c r="L64" s="93" t="s">
        <v>573</v>
      </c>
      <c r="M64" s="94" t="s">
        <v>349</v>
      </c>
      <c r="N64" s="94" t="s">
        <v>350</v>
      </c>
      <c r="O64" s="94" t="s">
        <v>620</v>
      </c>
      <c r="P64" s="6">
        <v>240</v>
      </c>
      <c r="Q64" s="200">
        <v>111.3</v>
      </c>
      <c r="R64" s="214">
        <v>0</v>
      </c>
      <c r="S64" s="214">
        <v>0</v>
      </c>
    </row>
    <row r="65" spans="1:19" ht="21" customHeight="1">
      <c r="A65" s="108"/>
      <c r="B65" s="109"/>
      <c r="C65" s="104"/>
      <c r="D65" s="105"/>
      <c r="E65" s="102"/>
      <c r="F65" s="102"/>
      <c r="G65" s="87"/>
      <c r="H65" s="11" t="s">
        <v>55</v>
      </c>
      <c r="I65" s="10">
        <v>27</v>
      </c>
      <c r="J65" s="16">
        <v>1</v>
      </c>
      <c r="K65" s="16">
        <v>13</v>
      </c>
      <c r="L65" s="93" t="s">
        <v>573</v>
      </c>
      <c r="M65" s="94" t="s">
        <v>349</v>
      </c>
      <c r="N65" s="94" t="s">
        <v>367</v>
      </c>
      <c r="O65" s="94" t="s">
        <v>394</v>
      </c>
      <c r="P65" s="6"/>
      <c r="Q65" s="200">
        <f>Q68+Q71+Q74+Q66</f>
        <v>2345.7000000000003</v>
      </c>
      <c r="R65" s="200">
        <f>R68+R71+R74+R66</f>
        <v>1531.5</v>
      </c>
      <c r="S65" s="200">
        <f>S68+S71+S74+S66</f>
        <v>1578</v>
      </c>
    </row>
    <row r="66" spans="1:19" ht="60" customHeight="1">
      <c r="A66" s="108"/>
      <c r="B66" s="109"/>
      <c r="C66" s="104"/>
      <c r="D66" s="105"/>
      <c r="E66" s="102"/>
      <c r="F66" s="102"/>
      <c r="G66" s="87"/>
      <c r="H66" s="11" t="s">
        <v>825</v>
      </c>
      <c r="I66" s="10">
        <v>27</v>
      </c>
      <c r="J66" s="16">
        <v>1</v>
      </c>
      <c r="K66" s="16">
        <v>13</v>
      </c>
      <c r="L66" s="93" t="s">
        <v>573</v>
      </c>
      <c r="M66" s="94" t="s">
        <v>349</v>
      </c>
      <c r="N66" s="94" t="s">
        <v>367</v>
      </c>
      <c r="O66" s="94" t="s">
        <v>824</v>
      </c>
      <c r="P66" s="6"/>
      <c r="Q66" s="200">
        <f>Q67</f>
        <v>298.8</v>
      </c>
      <c r="R66" s="200">
        <f>R67</f>
        <v>0</v>
      </c>
      <c r="S66" s="200">
        <f>S67</f>
        <v>0</v>
      </c>
    </row>
    <row r="67" spans="1:19" ht="21" customHeight="1">
      <c r="A67" s="108"/>
      <c r="B67" s="109"/>
      <c r="C67" s="104"/>
      <c r="D67" s="105"/>
      <c r="E67" s="102"/>
      <c r="F67" s="102"/>
      <c r="G67" s="87"/>
      <c r="H67" s="3" t="s">
        <v>459</v>
      </c>
      <c r="I67" s="10">
        <v>27</v>
      </c>
      <c r="J67" s="16">
        <v>1</v>
      </c>
      <c r="K67" s="16">
        <v>13</v>
      </c>
      <c r="L67" s="93" t="s">
        <v>573</v>
      </c>
      <c r="M67" s="94" t="s">
        <v>349</v>
      </c>
      <c r="N67" s="94" t="s">
        <v>367</v>
      </c>
      <c r="O67" s="94" t="s">
        <v>824</v>
      </c>
      <c r="P67" s="6">
        <v>240</v>
      </c>
      <c r="Q67" s="200">
        <v>298.8</v>
      </c>
      <c r="R67" s="200">
        <v>0</v>
      </c>
      <c r="S67" s="200">
        <v>0</v>
      </c>
    </row>
    <row r="68" spans="1:19" ht="51" customHeight="1">
      <c r="A68" s="108"/>
      <c r="B68" s="110"/>
      <c r="C68" s="104"/>
      <c r="D68" s="107"/>
      <c r="E68" s="102"/>
      <c r="F68" s="102"/>
      <c r="G68" s="87"/>
      <c r="H68" s="34" t="s">
        <v>412</v>
      </c>
      <c r="I68" s="10">
        <v>27</v>
      </c>
      <c r="J68" s="16">
        <v>1</v>
      </c>
      <c r="K68" s="16">
        <v>13</v>
      </c>
      <c r="L68" s="93" t="s">
        <v>573</v>
      </c>
      <c r="M68" s="94" t="s">
        <v>349</v>
      </c>
      <c r="N68" s="94" t="s">
        <v>367</v>
      </c>
      <c r="O68" s="94" t="s">
        <v>407</v>
      </c>
      <c r="P68" s="6"/>
      <c r="Q68" s="200">
        <f>SUM(Q69:Q70)</f>
        <v>405.2</v>
      </c>
      <c r="R68" s="200">
        <f>SUM(R69:R70)</f>
        <v>405.2</v>
      </c>
      <c r="S68" s="200">
        <f>SUM(S69:S70)</f>
        <v>405.2</v>
      </c>
    </row>
    <row r="69" spans="1:19" ht="30" customHeight="1">
      <c r="A69" s="108"/>
      <c r="B69" s="110"/>
      <c r="C69" s="104"/>
      <c r="D69" s="107"/>
      <c r="E69" s="102"/>
      <c r="F69" s="102"/>
      <c r="G69" s="87"/>
      <c r="H69" s="34" t="s">
        <v>321</v>
      </c>
      <c r="I69" s="10">
        <v>27</v>
      </c>
      <c r="J69" s="16">
        <v>1</v>
      </c>
      <c r="K69" s="16">
        <v>13</v>
      </c>
      <c r="L69" s="93" t="s">
        <v>573</v>
      </c>
      <c r="M69" s="94" t="s">
        <v>349</v>
      </c>
      <c r="N69" s="94" t="s">
        <v>367</v>
      </c>
      <c r="O69" s="94" t="s">
        <v>407</v>
      </c>
      <c r="P69" s="10">
        <v>120</v>
      </c>
      <c r="Q69" s="198">
        <v>268.9</v>
      </c>
      <c r="R69" s="198">
        <v>268.9</v>
      </c>
      <c r="S69" s="198">
        <v>268.9</v>
      </c>
    </row>
    <row r="70" spans="1:19" ht="27" customHeight="1">
      <c r="A70" s="108"/>
      <c r="B70" s="110"/>
      <c r="C70" s="104"/>
      <c r="D70" s="107"/>
      <c r="E70" s="102"/>
      <c r="F70" s="102"/>
      <c r="G70" s="87"/>
      <c r="H70" s="34" t="s">
        <v>459</v>
      </c>
      <c r="I70" s="10">
        <v>27</v>
      </c>
      <c r="J70" s="16">
        <v>1</v>
      </c>
      <c r="K70" s="16">
        <v>13</v>
      </c>
      <c r="L70" s="93" t="s">
        <v>573</v>
      </c>
      <c r="M70" s="94" t="s">
        <v>349</v>
      </c>
      <c r="N70" s="94" t="s">
        <v>367</v>
      </c>
      <c r="O70" s="94" t="s">
        <v>407</v>
      </c>
      <c r="P70" s="10">
        <v>240</v>
      </c>
      <c r="Q70" s="198">
        <v>136.3</v>
      </c>
      <c r="R70" s="198">
        <v>136.3</v>
      </c>
      <c r="S70" s="198">
        <v>136.3</v>
      </c>
    </row>
    <row r="71" spans="1:19" ht="21" customHeight="1">
      <c r="A71" s="95"/>
      <c r="B71" s="96"/>
      <c r="C71" s="104"/>
      <c r="D71" s="109"/>
      <c r="E71" s="112"/>
      <c r="F71" s="112"/>
      <c r="G71" s="87"/>
      <c r="H71" s="3" t="s">
        <v>546</v>
      </c>
      <c r="I71" s="10">
        <v>27</v>
      </c>
      <c r="J71" s="16">
        <v>1</v>
      </c>
      <c r="K71" s="16">
        <v>13</v>
      </c>
      <c r="L71" s="93" t="s">
        <v>573</v>
      </c>
      <c r="M71" s="94" t="s">
        <v>349</v>
      </c>
      <c r="N71" s="94" t="s">
        <v>367</v>
      </c>
      <c r="O71" s="94" t="s">
        <v>545</v>
      </c>
      <c r="P71" s="10"/>
      <c r="Q71" s="198">
        <f>SUM(Q72:Q73)</f>
        <v>853</v>
      </c>
      <c r="R71" s="198">
        <f>SUM(R72:R73)</f>
        <v>848</v>
      </c>
      <c r="S71" s="198">
        <f>SUM(S72:S73)</f>
        <v>848</v>
      </c>
    </row>
    <row r="72" spans="1:19" ht="26.25" customHeight="1">
      <c r="A72" s="95"/>
      <c r="B72" s="96"/>
      <c r="C72" s="104"/>
      <c r="D72" s="109"/>
      <c r="E72" s="112"/>
      <c r="F72" s="112"/>
      <c r="G72" s="87"/>
      <c r="H72" s="34" t="s">
        <v>321</v>
      </c>
      <c r="I72" s="10">
        <v>27</v>
      </c>
      <c r="J72" s="16">
        <v>1</v>
      </c>
      <c r="K72" s="16">
        <v>13</v>
      </c>
      <c r="L72" s="93" t="s">
        <v>573</v>
      </c>
      <c r="M72" s="94" t="s">
        <v>349</v>
      </c>
      <c r="N72" s="94" t="s">
        <v>367</v>
      </c>
      <c r="O72" s="94" t="s">
        <v>545</v>
      </c>
      <c r="P72" s="10">
        <v>120</v>
      </c>
      <c r="Q72" s="198">
        <v>479.2</v>
      </c>
      <c r="R72" s="199">
        <v>479.2</v>
      </c>
      <c r="S72" s="199">
        <v>479.2</v>
      </c>
    </row>
    <row r="73" spans="1:19" ht="30" customHeight="1">
      <c r="A73" s="95"/>
      <c r="B73" s="96"/>
      <c r="C73" s="104"/>
      <c r="D73" s="109"/>
      <c r="E73" s="112"/>
      <c r="F73" s="112"/>
      <c r="G73" s="87"/>
      <c r="H73" s="5" t="s">
        <v>459</v>
      </c>
      <c r="I73" s="10">
        <v>27</v>
      </c>
      <c r="J73" s="16">
        <v>1</v>
      </c>
      <c r="K73" s="16">
        <v>13</v>
      </c>
      <c r="L73" s="93" t="s">
        <v>573</v>
      </c>
      <c r="M73" s="94" t="s">
        <v>349</v>
      </c>
      <c r="N73" s="94" t="s">
        <v>367</v>
      </c>
      <c r="O73" s="94" t="s">
        <v>545</v>
      </c>
      <c r="P73" s="10">
        <v>240</v>
      </c>
      <c r="Q73" s="198">
        <v>373.8</v>
      </c>
      <c r="R73" s="199">
        <v>368.8</v>
      </c>
      <c r="S73" s="199">
        <v>368.8</v>
      </c>
    </row>
    <row r="74" spans="1:19" ht="27.75" customHeight="1">
      <c r="A74" s="95"/>
      <c r="B74" s="96"/>
      <c r="C74" s="104"/>
      <c r="D74" s="109"/>
      <c r="E74" s="112"/>
      <c r="F74" s="112"/>
      <c r="G74" s="87"/>
      <c r="H74" s="3" t="s">
        <v>42</v>
      </c>
      <c r="I74" s="10">
        <v>27</v>
      </c>
      <c r="J74" s="16">
        <v>1</v>
      </c>
      <c r="K74" s="16">
        <v>13</v>
      </c>
      <c r="L74" s="93" t="s">
        <v>573</v>
      </c>
      <c r="M74" s="94" t="s">
        <v>349</v>
      </c>
      <c r="N74" s="94" t="s">
        <v>367</v>
      </c>
      <c r="O74" s="94" t="s">
        <v>574</v>
      </c>
      <c r="P74" s="10"/>
      <c r="Q74" s="198">
        <f>Q75</f>
        <v>788.7</v>
      </c>
      <c r="R74" s="198">
        <f>R75</f>
        <v>278.3</v>
      </c>
      <c r="S74" s="198">
        <f>S75</f>
        <v>324.8</v>
      </c>
    </row>
    <row r="75" spans="1:19" ht="33.75" customHeight="1">
      <c r="A75" s="95"/>
      <c r="B75" s="96"/>
      <c r="C75" s="104"/>
      <c r="D75" s="109"/>
      <c r="E75" s="112"/>
      <c r="F75" s="112"/>
      <c r="G75" s="87"/>
      <c r="H75" s="3" t="s">
        <v>459</v>
      </c>
      <c r="I75" s="10">
        <v>27</v>
      </c>
      <c r="J75" s="16">
        <v>1</v>
      </c>
      <c r="K75" s="16">
        <v>13</v>
      </c>
      <c r="L75" s="93" t="s">
        <v>573</v>
      </c>
      <c r="M75" s="94" t="s">
        <v>349</v>
      </c>
      <c r="N75" s="94" t="s">
        <v>367</v>
      </c>
      <c r="O75" s="94" t="s">
        <v>574</v>
      </c>
      <c r="P75" s="10">
        <v>240</v>
      </c>
      <c r="Q75" s="198">
        <v>788.7</v>
      </c>
      <c r="R75" s="214">
        <v>278.3</v>
      </c>
      <c r="S75" s="214">
        <v>324.8</v>
      </c>
    </row>
    <row r="76" spans="1:19" ht="33.75" customHeight="1">
      <c r="A76" s="95"/>
      <c r="B76" s="96"/>
      <c r="C76" s="112"/>
      <c r="D76" s="109"/>
      <c r="E76" s="112"/>
      <c r="F76" s="112"/>
      <c r="G76" s="87"/>
      <c r="H76" s="283" t="s">
        <v>57</v>
      </c>
      <c r="I76" s="10">
        <v>27</v>
      </c>
      <c r="J76" s="16">
        <v>1</v>
      </c>
      <c r="K76" s="16">
        <v>13</v>
      </c>
      <c r="L76" s="93" t="s">
        <v>573</v>
      </c>
      <c r="M76" s="94" t="s">
        <v>349</v>
      </c>
      <c r="N76" s="94" t="s">
        <v>368</v>
      </c>
      <c r="O76" s="94" t="s">
        <v>394</v>
      </c>
      <c r="P76" s="10"/>
      <c r="Q76" s="198">
        <f>Q77+Q80+Q82</f>
        <v>28320.7</v>
      </c>
      <c r="R76" s="198">
        <f>R77+R80+R82</f>
        <v>37156.3</v>
      </c>
      <c r="S76" s="198">
        <f>S77+S80+S82</f>
        <v>31171.1</v>
      </c>
    </row>
    <row r="77" spans="1:19" ht="26.25" customHeight="1">
      <c r="A77" s="97"/>
      <c r="B77" s="96"/>
      <c r="C77" s="95"/>
      <c r="D77" s="358">
        <v>5220000</v>
      </c>
      <c r="E77" s="359"/>
      <c r="F77" s="359"/>
      <c r="G77" s="87">
        <v>622</v>
      </c>
      <c r="H77" s="11" t="s">
        <v>102</v>
      </c>
      <c r="I77" s="10">
        <v>27</v>
      </c>
      <c r="J77" s="16">
        <v>1</v>
      </c>
      <c r="K77" s="16">
        <v>13</v>
      </c>
      <c r="L77" s="93" t="s">
        <v>573</v>
      </c>
      <c r="M77" s="94" t="s">
        <v>349</v>
      </c>
      <c r="N77" s="94" t="s">
        <v>368</v>
      </c>
      <c r="O77" s="94" t="s">
        <v>103</v>
      </c>
      <c r="P77" s="10"/>
      <c r="Q77" s="198">
        <f>SUM(Q78:Q79)</f>
        <v>14549.5</v>
      </c>
      <c r="R77" s="198">
        <f>SUM(R78:R79)</f>
        <v>23385.1</v>
      </c>
      <c r="S77" s="198">
        <f>SUM(S78:S79)</f>
        <v>17399.899999999998</v>
      </c>
    </row>
    <row r="78" spans="1:19" ht="26.25" customHeight="1">
      <c r="A78" s="97"/>
      <c r="B78" s="96"/>
      <c r="C78" s="95"/>
      <c r="D78" s="99"/>
      <c r="E78" s="98"/>
      <c r="F78" s="98"/>
      <c r="G78" s="87"/>
      <c r="H78" s="11" t="s">
        <v>461</v>
      </c>
      <c r="I78" s="6">
        <v>27</v>
      </c>
      <c r="J78" s="19">
        <v>1</v>
      </c>
      <c r="K78" s="16">
        <v>13</v>
      </c>
      <c r="L78" s="93" t="s">
        <v>573</v>
      </c>
      <c r="M78" s="94" t="s">
        <v>349</v>
      </c>
      <c r="N78" s="94" t="s">
        <v>368</v>
      </c>
      <c r="O78" s="94" t="s">
        <v>103</v>
      </c>
      <c r="P78" s="10">
        <v>610</v>
      </c>
      <c r="Q78" s="198">
        <v>360.6</v>
      </c>
      <c r="R78" s="198">
        <v>360.6</v>
      </c>
      <c r="S78" s="198">
        <v>360.6</v>
      </c>
    </row>
    <row r="79" spans="1:19" ht="21" customHeight="1">
      <c r="A79" s="97"/>
      <c r="B79" s="96"/>
      <c r="C79" s="101"/>
      <c r="D79" s="105"/>
      <c r="E79" s="173"/>
      <c r="F79" s="173"/>
      <c r="G79" s="87"/>
      <c r="H79" s="11" t="s">
        <v>499</v>
      </c>
      <c r="I79" s="10">
        <v>27</v>
      </c>
      <c r="J79" s="16">
        <v>1</v>
      </c>
      <c r="K79" s="16">
        <v>13</v>
      </c>
      <c r="L79" s="93" t="s">
        <v>573</v>
      </c>
      <c r="M79" s="94" t="s">
        <v>349</v>
      </c>
      <c r="N79" s="94" t="s">
        <v>368</v>
      </c>
      <c r="O79" s="94" t="s">
        <v>103</v>
      </c>
      <c r="P79" s="10">
        <v>620</v>
      </c>
      <c r="Q79" s="198">
        <f>15019.3-830.4</f>
        <v>14188.9</v>
      </c>
      <c r="R79" s="198">
        <v>23024.5</v>
      </c>
      <c r="S79" s="198">
        <v>17039.3</v>
      </c>
    </row>
    <row r="80" spans="1:19" ht="34.5" customHeight="1">
      <c r="A80" s="108"/>
      <c r="B80" s="109"/>
      <c r="C80" s="104"/>
      <c r="D80" s="105"/>
      <c r="E80" s="102"/>
      <c r="F80" s="102"/>
      <c r="G80" s="87"/>
      <c r="H80" s="11" t="s">
        <v>610</v>
      </c>
      <c r="I80" s="10">
        <v>27</v>
      </c>
      <c r="J80" s="16">
        <v>1</v>
      </c>
      <c r="K80" s="16">
        <v>13</v>
      </c>
      <c r="L80" s="93" t="s">
        <v>573</v>
      </c>
      <c r="M80" s="94" t="s">
        <v>349</v>
      </c>
      <c r="N80" s="94" t="s">
        <v>368</v>
      </c>
      <c r="O80" s="94" t="s">
        <v>609</v>
      </c>
      <c r="P80" s="6"/>
      <c r="Q80" s="200">
        <f>Q81</f>
        <v>9228.7</v>
      </c>
      <c r="R80" s="200">
        <f>R81</f>
        <v>9228.7</v>
      </c>
      <c r="S80" s="200">
        <f>S81</f>
        <v>9228.7</v>
      </c>
    </row>
    <row r="81" spans="1:19" ht="21" customHeight="1">
      <c r="A81" s="108"/>
      <c r="B81" s="109"/>
      <c r="C81" s="104"/>
      <c r="D81" s="105"/>
      <c r="E81" s="102"/>
      <c r="F81" s="102"/>
      <c r="G81" s="87"/>
      <c r="H81" s="11" t="s">
        <v>499</v>
      </c>
      <c r="I81" s="10">
        <v>27</v>
      </c>
      <c r="J81" s="16">
        <v>1</v>
      </c>
      <c r="K81" s="16">
        <v>13</v>
      </c>
      <c r="L81" s="93" t="s">
        <v>573</v>
      </c>
      <c r="M81" s="94" t="s">
        <v>349</v>
      </c>
      <c r="N81" s="94" t="s">
        <v>368</v>
      </c>
      <c r="O81" s="94" t="s">
        <v>609</v>
      </c>
      <c r="P81" s="6">
        <v>620</v>
      </c>
      <c r="Q81" s="200">
        <v>9228.7</v>
      </c>
      <c r="R81" s="200">
        <v>9228.7</v>
      </c>
      <c r="S81" s="200">
        <v>9228.7</v>
      </c>
    </row>
    <row r="82" spans="1:19" ht="66" customHeight="1">
      <c r="A82" s="108"/>
      <c r="B82" s="110"/>
      <c r="C82" s="104"/>
      <c r="D82" s="107"/>
      <c r="E82" s="102"/>
      <c r="F82" s="102"/>
      <c r="G82" s="87"/>
      <c r="H82" s="11" t="s">
        <v>104</v>
      </c>
      <c r="I82" s="10">
        <v>27</v>
      </c>
      <c r="J82" s="16">
        <v>1</v>
      </c>
      <c r="K82" s="16">
        <v>13</v>
      </c>
      <c r="L82" s="93" t="s">
        <v>573</v>
      </c>
      <c r="M82" s="94" t="s">
        <v>349</v>
      </c>
      <c r="N82" s="94" t="s">
        <v>368</v>
      </c>
      <c r="O82" s="94" t="s">
        <v>401</v>
      </c>
      <c r="P82" s="6"/>
      <c r="Q82" s="200">
        <f>Q83</f>
        <v>4542.5</v>
      </c>
      <c r="R82" s="200">
        <f>R83</f>
        <v>4542.5</v>
      </c>
      <c r="S82" s="200">
        <f>S83</f>
        <v>4542.5</v>
      </c>
    </row>
    <row r="83" spans="1:19" ht="27" customHeight="1">
      <c r="A83" s="97"/>
      <c r="B83" s="96"/>
      <c r="C83" s="101"/>
      <c r="D83" s="99"/>
      <c r="E83" s="111"/>
      <c r="F83" s="111"/>
      <c r="G83" s="103">
        <v>120</v>
      </c>
      <c r="H83" s="11" t="s">
        <v>461</v>
      </c>
      <c r="I83" s="10">
        <v>27</v>
      </c>
      <c r="J83" s="16">
        <v>1</v>
      </c>
      <c r="K83" s="16">
        <v>13</v>
      </c>
      <c r="L83" s="93" t="s">
        <v>573</v>
      </c>
      <c r="M83" s="94" t="s">
        <v>349</v>
      </c>
      <c r="N83" s="94" t="s">
        <v>368</v>
      </c>
      <c r="O83" s="94" t="s">
        <v>401</v>
      </c>
      <c r="P83" s="6">
        <v>610</v>
      </c>
      <c r="Q83" s="200">
        <v>4542.5</v>
      </c>
      <c r="R83" s="200">
        <v>4542.5</v>
      </c>
      <c r="S83" s="200">
        <v>4542.5</v>
      </c>
    </row>
    <row r="84" spans="1:19" s="174" customFormat="1" ht="27" customHeight="1">
      <c r="A84" s="131"/>
      <c r="B84" s="131"/>
      <c r="C84" s="131"/>
      <c r="D84" s="131"/>
      <c r="E84" s="131"/>
      <c r="F84" s="131"/>
      <c r="G84" s="132"/>
      <c r="H84" s="133" t="s">
        <v>342</v>
      </c>
      <c r="I84" s="134">
        <v>27</v>
      </c>
      <c r="J84" s="135">
        <v>3</v>
      </c>
      <c r="K84" s="135" t="s">
        <v>395</v>
      </c>
      <c r="L84" s="136"/>
      <c r="M84" s="137"/>
      <c r="N84" s="137"/>
      <c r="O84" s="137"/>
      <c r="P84" s="142"/>
      <c r="Q84" s="201">
        <f>Q85+Q93</f>
        <v>2381.6</v>
      </c>
      <c r="R84" s="201">
        <f>R85+R93</f>
        <v>2381.6</v>
      </c>
      <c r="S84" s="201">
        <f>S85+S93</f>
        <v>2381.6</v>
      </c>
    </row>
    <row r="85" spans="1:19" s="174" customFormat="1" ht="33" customHeight="1">
      <c r="A85" s="131"/>
      <c r="B85" s="131"/>
      <c r="C85" s="131"/>
      <c r="D85" s="131"/>
      <c r="E85" s="131"/>
      <c r="F85" s="131"/>
      <c r="G85" s="132"/>
      <c r="H85" s="133" t="s">
        <v>828</v>
      </c>
      <c r="I85" s="134">
        <v>27</v>
      </c>
      <c r="J85" s="135">
        <v>3</v>
      </c>
      <c r="K85" s="135">
        <v>9</v>
      </c>
      <c r="L85" s="136" t="s">
        <v>322</v>
      </c>
      <c r="M85" s="137" t="s">
        <v>322</v>
      </c>
      <c r="N85" s="137"/>
      <c r="O85" s="137" t="s">
        <v>322</v>
      </c>
      <c r="P85" s="142" t="s">
        <v>322</v>
      </c>
      <c r="Q85" s="297">
        <f aca="true" t="shared" si="5" ref="Q85:S86">Q86</f>
        <v>2115.7</v>
      </c>
      <c r="R85" s="297">
        <f t="shared" si="5"/>
        <v>2115.7</v>
      </c>
      <c r="S85" s="297">
        <f t="shared" si="5"/>
        <v>2115.7</v>
      </c>
    </row>
    <row r="86" spans="1:19" s="174" customFormat="1" ht="33" customHeight="1">
      <c r="A86" s="131"/>
      <c r="B86" s="131"/>
      <c r="C86" s="131"/>
      <c r="D86" s="131"/>
      <c r="E86" s="131"/>
      <c r="F86" s="131"/>
      <c r="G86" s="132"/>
      <c r="H86" s="11" t="s">
        <v>53</v>
      </c>
      <c r="I86" s="10">
        <v>27</v>
      </c>
      <c r="J86" s="16">
        <v>3</v>
      </c>
      <c r="K86" s="16">
        <v>9</v>
      </c>
      <c r="L86" s="93" t="s">
        <v>573</v>
      </c>
      <c r="M86" s="94" t="s">
        <v>349</v>
      </c>
      <c r="N86" s="94" t="s">
        <v>359</v>
      </c>
      <c r="O86" s="94" t="s">
        <v>394</v>
      </c>
      <c r="P86" s="142"/>
      <c r="Q86" s="200">
        <f t="shared" si="5"/>
        <v>2115.7</v>
      </c>
      <c r="R86" s="200">
        <f t="shared" si="5"/>
        <v>2115.7</v>
      </c>
      <c r="S86" s="200">
        <f t="shared" si="5"/>
        <v>2115.7</v>
      </c>
    </row>
    <row r="87" spans="1:19" s="174" customFormat="1" ht="33" customHeight="1">
      <c r="A87" s="131"/>
      <c r="B87" s="131"/>
      <c r="C87" s="131"/>
      <c r="D87" s="131"/>
      <c r="E87" s="131"/>
      <c r="F87" s="131"/>
      <c r="G87" s="132"/>
      <c r="H87" s="11" t="s">
        <v>57</v>
      </c>
      <c r="I87" s="10">
        <v>27</v>
      </c>
      <c r="J87" s="16">
        <v>3</v>
      </c>
      <c r="K87" s="16">
        <v>9</v>
      </c>
      <c r="L87" s="93" t="s">
        <v>573</v>
      </c>
      <c r="M87" s="94" t="s">
        <v>349</v>
      </c>
      <c r="N87" s="94" t="s">
        <v>368</v>
      </c>
      <c r="O87" s="94" t="s">
        <v>394</v>
      </c>
      <c r="P87" s="142"/>
      <c r="Q87" s="200">
        <f>Q88+Q91</f>
        <v>2115.7</v>
      </c>
      <c r="R87" s="200">
        <f>R88+R91</f>
        <v>2115.7</v>
      </c>
      <c r="S87" s="200">
        <f>S88+S91</f>
        <v>2115.7</v>
      </c>
    </row>
    <row r="88" spans="1:19" ht="26.25" customHeight="1">
      <c r="A88" s="86"/>
      <c r="B88" s="86"/>
      <c r="C88" s="86"/>
      <c r="D88" s="86"/>
      <c r="E88" s="86"/>
      <c r="F88" s="86"/>
      <c r="G88" s="87"/>
      <c r="H88" s="11" t="s">
        <v>102</v>
      </c>
      <c r="I88" s="10">
        <v>27</v>
      </c>
      <c r="J88" s="16">
        <v>3</v>
      </c>
      <c r="K88" s="16">
        <v>9</v>
      </c>
      <c r="L88" s="93" t="s">
        <v>573</v>
      </c>
      <c r="M88" s="94" t="s">
        <v>349</v>
      </c>
      <c r="N88" s="94" t="s">
        <v>368</v>
      </c>
      <c r="O88" s="94" t="s">
        <v>103</v>
      </c>
      <c r="P88" s="6" t="s">
        <v>322</v>
      </c>
      <c r="Q88" s="200">
        <f>SUM(Q89:Q90)</f>
        <v>1778.8</v>
      </c>
      <c r="R88" s="200">
        <f>SUM(R89:R90)</f>
        <v>1778.8</v>
      </c>
      <c r="S88" s="200">
        <f>SUM(S89:S90)</f>
        <v>1778.8</v>
      </c>
    </row>
    <row r="89" spans="1:19" ht="26.25" customHeight="1">
      <c r="A89" s="86"/>
      <c r="B89" s="86"/>
      <c r="C89" s="86"/>
      <c r="D89" s="86"/>
      <c r="E89" s="86"/>
      <c r="F89" s="86"/>
      <c r="G89" s="87"/>
      <c r="H89" s="11" t="s">
        <v>462</v>
      </c>
      <c r="I89" s="6">
        <v>27</v>
      </c>
      <c r="J89" s="19">
        <v>3</v>
      </c>
      <c r="K89" s="16">
        <v>9</v>
      </c>
      <c r="L89" s="93" t="s">
        <v>573</v>
      </c>
      <c r="M89" s="94" t="s">
        <v>349</v>
      </c>
      <c r="N89" s="94" t="s">
        <v>368</v>
      </c>
      <c r="O89" s="94" t="s">
        <v>103</v>
      </c>
      <c r="P89" s="6">
        <v>110</v>
      </c>
      <c r="Q89" s="200">
        <v>1625.8</v>
      </c>
      <c r="R89" s="200">
        <v>1625.8</v>
      </c>
      <c r="S89" s="200">
        <v>1625.8</v>
      </c>
    </row>
    <row r="90" spans="1:19" ht="23.25" customHeight="1">
      <c r="A90" s="86"/>
      <c r="B90" s="86"/>
      <c r="C90" s="86"/>
      <c r="D90" s="86"/>
      <c r="E90" s="86"/>
      <c r="F90" s="86"/>
      <c r="G90" s="87"/>
      <c r="H90" s="5" t="s">
        <v>459</v>
      </c>
      <c r="I90" s="8">
        <v>27</v>
      </c>
      <c r="J90" s="21">
        <v>3</v>
      </c>
      <c r="K90" s="16">
        <v>9</v>
      </c>
      <c r="L90" s="93" t="s">
        <v>573</v>
      </c>
      <c r="M90" s="94" t="s">
        <v>349</v>
      </c>
      <c r="N90" s="94" t="s">
        <v>368</v>
      </c>
      <c r="O90" s="94" t="s">
        <v>103</v>
      </c>
      <c r="P90" s="6">
        <v>240</v>
      </c>
      <c r="Q90" s="198">
        <v>153</v>
      </c>
      <c r="R90" s="198">
        <v>153</v>
      </c>
      <c r="S90" s="198">
        <v>153</v>
      </c>
    </row>
    <row r="91" spans="1:19" ht="23.25" customHeight="1">
      <c r="A91" s="86"/>
      <c r="B91" s="86"/>
      <c r="C91" s="86"/>
      <c r="D91" s="86"/>
      <c r="E91" s="86"/>
      <c r="F91" s="86"/>
      <c r="G91" s="87"/>
      <c r="H91" s="11" t="s">
        <v>610</v>
      </c>
      <c r="I91" s="6">
        <v>27</v>
      </c>
      <c r="J91" s="7">
        <v>3</v>
      </c>
      <c r="K91" s="16">
        <v>9</v>
      </c>
      <c r="L91" s="93" t="s">
        <v>573</v>
      </c>
      <c r="M91" s="94" t="s">
        <v>349</v>
      </c>
      <c r="N91" s="94" t="s">
        <v>368</v>
      </c>
      <c r="O91" s="94" t="s">
        <v>609</v>
      </c>
      <c r="P91" s="6"/>
      <c r="Q91" s="200">
        <f>Q92</f>
        <v>336.9</v>
      </c>
      <c r="R91" s="200">
        <f>R92</f>
        <v>336.9</v>
      </c>
      <c r="S91" s="200">
        <f>S92</f>
        <v>336.9</v>
      </c>
    </row>
    <row r="92" spans="1:19" ht="23.25" customHeight="1">
      <c r="A92" s="86"/>
      <c r="B92" s="86"/>
      <c r="C92" s="86"/>
      <c r="D92" s="86"/>
      <c r="E92" s="86"/>
      <c r="F92" s="86"/>
      <c r="G92" s="87"/>
      <c r="H92" s="11" t="s">
        <v>462</v>
      </c>
      <c r="I92" s="6">
        <v>27</v>
      </c>
      <c r="J92" s="7">
        <v>3</v>
      </c>
      <c r="K92" s="16">
        <v>9</v>
      </c>
      <c r="L92" s="93" t="s">
        <v>573</v>
      </c>
      <c r="M92" s="94" t="s">
        <v>349</v>
      </c>
      <c r="N92" s="94" t="s">
        <v>368</v>
      </c>
      <c r="O92" s="94" t="s">
        <v>609</v>
      </c>
      <c r="P92" s="6">
        <v>110</v>
      </c>
      <c r="Q92" s="200">
        <v>336.9</v>
      </c>
      <c r="R92" s="200">
        <v>336.9</v>
      </c>
      <c r="S92" s="200">
        <v>336.9</v>
      </c>
    </row>
    <row r="93" spans="1:19" s="174" customFormat="1" ht="25.5" customHeight="1">
      <c r="A93" s="131"/>
      <c r="B93" s="131"/>
      <c r="C93" s="131"/>
      <c r="D93" s="131"/>
      <c r="E93" s="131"/>
      <c r="F93" s="131"/>
      <c r="G93" s="132"/>
      <c r="H93" s="133" t="s">
        <v>343</v>
      </c>
      <c r="I93" s="134">
        <v>27</v>
      </c>
      <c r="J93" s="135">
        <v>3</v>
      </c>
      <c r="K93" s="135">
        <v>14</v>
      </c>
      <c r="L93" s="136"/>
      <c r="M93" s="137"/>
      <c r="N93" s="137"/>
      <c r="O93" s="137"/>
      <c r="P93" s="142"/>
      <c r="Q93" s="201">
        <f>Q94+Q106</f>
        <v>265.9</v>
      </c>
      <c r="R93" s="201">
        <f>R94+R106</f>
        <v>265.9</v>
      </c>
      <c r="S93" s="201">
        <f>S94+S106</f>
        <v>265.9</v>
      </c>
    </row>
    <row r="94" spans="1:19" ht="38.25" customHeight="1">
      <c r="A94" s="86"/>
      <c r="B94" s="86"/>
      <c r="C94" s="86"/>
      <c r="D94" s="86"/>
      <c r="E94" s="86"/>
      <c r="F94" s="86"/>
      <c r="G94" s="87"/>
      <c r="H94" s="11" t="s">
        <v>644</v>
      </c>
      <c r="I94" s="10">
        <v>27</v>
      </c>
      <c r="J94" s="16">
        <v>3</v>
      </c>
      <c r="K94" s="16">
        <v>14</v>
      </c>
      <c r="L94" s="93" t="s">
        <v>575</v>
      </c>
      <c r="M94" s="94" t="s">
        <v>349</v>
      </c>
      <c r="N94" s="94" t="s">
        <v>359</v>
      </c>
      <c r="O94" s="94" t="s">
        <v>394</v>
      </c>
      <c r="P94" s="6"/>
      <c r="Q94" s="200">
        <f>Q102+Q95</f>
        <v>205.9</v>
      </c>
      <c r="R94" s="200">
        <f>R102+R95</f>
        <v>205.9</v>
      </c>
      <c r="S94" s="200">
        <f>S102+S95</f>
        <v>205.9</v>
      </c>
    </row>
    <row r="95" spans="1:19" ht="22.5" customHeight="1">
      <c r="A95" s="86"/>
      <c r="B95" s="86"/>
      <c r="C95" s="86"/>
      <c r="D95" s="86"/>
      <c r="E95" s="86"/>
      <c r="F95" s="86"/>
      <c r="G95" s="87"/>
      <c r="H95" s="11" t="s">
        <v>406</v>
      </c>
      <c r="I95" s="10">
        <v>27</v>
      </c>
      <c r="J95" s="16">
        <v>3</v>
      </c>
      <c r="K95" s="16">
        <v>14</v>
      </c>
      <c r="L95" s="93" t="s">
        <v>575</v>
      </c>
      <c r="M95" s="94" t="s">
        <v>351</v>
      </c>
      <c r="N95" s="94" t="s">
        <v>359</v>
      </c>
      <c r="O95" s="94" t="s">
        <v>394</v>
      </c>
      <c r="P95" s="6"/>
      <c r="Q95" s="200">
        <f>Q96+Q99</f>
        <v>195.9</v>
      </c>
      <c r="R95" s="200">
        <f>R96+R99</f>
        <v>195.9</v>
      </c>
      <c r="S95" s="200">
        <f>S96+S99</f>
        <v>195.9</v>
      </c>
    </row>
    <row r="96" spans="1:19" ht="33.75" customHeight="1">
      <c r="A96" s="86"/>
      <c r="B96" s="86"/>
      <c r="C96" s="86"/>
      <c r="D96" s="86"/>
      <c r="E96" s="86"/>
      <c r="F96" s="86"/>
      <c r="G96" s="87"/>
      <c r="H96" s="11" t="s">
        <v>654</v>
      </c>
      <c r="I96" s="10">
        <v>27</v>
      </c>
      <c r="J96" s="16">
        <v>3</v>
      </c>
      <c r="K96" s="16">
        <v>14</v>
      </c>
      <c r="L96" s="93" t="s">
        <v>575</v>
      </c>
      <c r="M96" s="94" t="s">
        <v>351</v>
      </c>
      <c r="N96" s="94" t="s">
        <v>367</v>
      </c>
      <c r="O96" s="94" t="s">
        <v>394</v>
      </c>
      <c r="P96" s="6"/>
      <c r="Q96" s="200">
        <f aca="true" t="shared" si="6" ref="Q96:S97">Q97</f>
        <v>35</v>
      </c>
      <c r="R96" s="200">
        <f t="shared" si="6"/>
        <v>35</v>
      </c>
      <c r="S96" s="200">
        <f t="shared" si="6"/>
        <v>35</v>
      </c>
    </row>
    <row r="97" spans="1:19" ht="22.5" customHeight="1">
      <c r="A97" s="86"/>
      <c r="B97" s="86"/>
      <c r="C97" s="86"/>
      <c r="D97" s="86"/>
      <c r="E97" s="86"/>
      <c r="F97" s="86"/>
      <c r="G97" s="87"/>
      <c r="H97" s="11" t="s">
        <v>788</v>
      </c>
      <c r="I97" s="10">
        <v>27</v>
      </c>
      <c r="J97" s="16">
        <v>3</v>
      </c>
      <c r="K97" s="16">
        <v>14</v>
      </c>
      <c r="L97" s="93" t="s">
        <v>575</v>
      </c>
      <c r="M97" s="94" t="s">
        <v>351</v>
      </c>
      <c r="N97" s="94" t="s">
        <v>367</v>
      </c>
      <c r="O97" s="94" t="s">
        <v>787</v>
      </c>
      <c r="P97" s="6"/>
      <c r="Q97" s="200">
        <f t="shared" si="6"/>
        <v>35</v>
      </c>
      <c r="R97" s="200">
        <f t="shared" si="6"/>
        <v>35</v>
      </c>
      <c r="S97" s="200">
        <f t="shared" si="6"/>
        <v>35</v>
      </c>
    </row>
    <row r="98" spans="1:19" ht="22.5" customHeight="1">
      <c r="A98" s="86"/>
      <c r="B98" s="86"/>
      <c r="C98" s="86"/>
      <c r="D98" s="86"/>
      <c r="E98" s="86"/>
      <c r="F98" s="86"/>
      <c r="G98" s="87"/>
      <c r="H98" s="5" t="s">
        <v>459</v>
      </c>
      <c r="I98" s="10">
        <v>27</v>
      </c>
      <c r="J98" s="16">
        <v>3</v>
      </c>
      <c r="K98" s="16">
        <v>14</v>
      </c>
      <c r="L98" s="93" t="s">
        <v>575</v>
      </c>
      <c r="M98" s="94" t="s">
        <v>351</v>
      </c>
      <c r="N98" s="94" t="s">
        <v>367</v>
      </c>
      <c r="O98" s="94" t="s">
        <v>787</v>
      </c>
      <c r="P98" s="6">
        <v>240</v>
      </c>
      <c r="Q98" s="200">
        <v>35</v>
      </c>
      <c r="R98" s="200">
        <v>35</v>
      </c>
      <c r="S98" s="200">
        <v>35</v>
      </c>
    </row>
    <row r="99" spans="1:19" ht="22.5" customHeight="1">
      <c r="A99" s="86"/>
      <c r="B99" s="86"/>
      <c r="C99" s="86"/>
      <c r="D99" s="86"/>
      <c r="E99" s="86"/>
      <c r="F99" s="86"/>
      <c r="G99" s="87"/>
      <c r="H99" s="11" t="s">
        <v>653</v>
      </c>
      <c r="I99" s="10">
        <v>27</v>
      </c>
      <c r="J99" s="16">
        <v>3</v>
      </c>
      <c r="K99" s="16">
        <v>14</v>
      </c>
      <c r="L99" s="93" t="s">
        <v>575</v>
      </c>
      <c r="M99" s="94" t="s">
        <v>351</v>
      </c>
      <c r="N99" s="94" t="s">
        <v>368</v>
      </c>
      <c r="O99" s="94" t="s">
        <v>394</v>
      </c>
      <c r="P99" s="6"/>
      <c r="Q99" s="200">
        <f aca="true" t="shared" si="7" ref="Q99:S100">Q100</f>
        <v>160.9</v>
      </c>
      <c r="R99" s="200">
        <f t="shared" si="7"/>
        <v>160.9</v>
      </c>
      <c r="S99" s="200">
        <f t="shared" si="7"/>
        <v>160.9</v>
      </c>
    </row>
    <row r="100" spans="1:19" ht="36.75" customHeight="1">
      <c r="A100" s="86"/>
      <c r="B100" s="86"/>
      <c r="C100" s="86"/>
      <c r="D100" s="86"/>
      <c r="E100" s="86"/>
      <c r="F100" s="86"/>
      <c r="G100" s="87"/>
      <c r="H100" s="11" t="s">
        <v>457</v>
      </c>
      <c r="I100" s="10">
        <v>27</v>
      </c>
      <c r="J100" s="16">
        <v>3</v>
      </c>
      <c r="K100" s="16">
        <v>14</v>
      </c>
      <c r="L100" s="93" t="s">
        <v>575</v>
      </c>
      <c r="M100" s="94" t="s">
        <v>351</v>
      </c>
      <c r="N100" s="94" t="s">
        <v>368</v>
      </c>
      <c r="O100" s="94" t="s">
        <v>109</v>
      </c>
      <c r="P100" s="6"/>
      <c r="Q100" s="200">
        <f t="shared" si="7"/>
        <v>160.9</v>
      </c>
      <c r="R100" s="200">
        <f t="shared" si="7"/>
        <v>160.9</v>
      </c>
      <c r="S100" s="200">
        <f t="shared" si="7"/>
        <v>160.9</v>
      </c>
    </row>
    <row r="101" spans="1:19" ht="22.5" customHeight="1">
      <c r="A101" s="86"/>
      <c r="B101" s="86"/>
      <c r="C101" s="86"/>
      <c r="D101" s="86"/>
      <c r="E101" s="86"/>
      <c r="F101" s="86"/>
      <c r="G101" s="87"/>
      <c r="H101" s="5" t="s">
        <v>459</v>
      </c>
      <c r="I101" s="10">
        <v>27</v>
      </c>
      <c r="J101" s="16">
        <v>3</v>
      </c>
      <c r="K101" s="16">
        <v>14</v>
      </c>
      <c r="L101" s="93" t="s">
        <v>575</v>
      </c>
      <c r="M101" s="94" t="s">
        <v>351</v>
      </c>
      <c r="N101" s="94" t="s">
        <v>368</v>
      </c>
      <c r="O101" s="94" t="s">
        <v>109</v>
      </c>
      <c r="P101" s="6">
        <v>240</v>
      </c>
      <c r="Q101" s="200">
        <v>160.9</v>
      </c>
      <c r="R101" s="200">
        <v>160.9</v>
      </c>
      <c r="S101" s="200">
        <v>160.9</v>
      </c>
    </row>
    <row r="102" spans="1:19" ht="35.25" customHeight="1">
      <c r="A102" s="86"/>
      <c r="B102" s="86"/>
      <c r="C102" s="86"/>
      <c r="D102" s="86"/>
      <c r="E102" s="86"/>
      <c r="F102" s="86"/>
      <c r="G102" s="87"/>
      <c r="H102" s="34" t="s">
        <v>652</v>
      </c>
      <c r="I102" s="10">
        <v>27</v>
      </c>
      <c r="J102" s="16">
        <v>3</v>
      </c>
      <c r="K102" s="16">
        <v>14</v>
      </c>
      <c r="L102" s="16">
        <v>35</v>
      </c>
      <c r="M102" s="94" t="s">
        <v>596</v>
      </c>
      <c r="N102" s="94" t="s">
        <v>359</v>
      </c>
      <c r="O102" s="94" t="s">
        <v>394</v>
      </c>
      <c r="P102" s="6"/>
      <c r="Q102" s="200">
        <f>Q103</f>
        <v>10</v>
      </c>
      <c r="R102" s="200">
        <f aca="true" t="shared" si="8" ref="R102:S104">R103</f>
        <v>10</v>
      </c>
      <c r="S102" s="200">
        <f t="shared" si="8"/>
        <v>10</v>
      </c>
    </row>
    <row r="103" spans="1:19" ht="36.75" customHeight="1">
      <c r="A103" s="86"/>
      <c r="B103" s="86"/>
      <c r="C103" s="86"/>
      <c r="D103" s="86"/>
      <c r="E103" s="86"/>
      <c r="F103" s="86"/>
      <c r="G103" s="87"/>
      <c r="H103" s="11" t="s">
        <v>651</v>
      </c>
      <c r="I103" s="10">
        <v>27</v>
      </c>
      <c r="J103" s="16">
        <v>3</v>
      </c>
      <c r="K103" s="16">
        <v>14</v>
      </c>
      <c r="L103" s="16">
        <v>35</v>
      </c>
      <c r="M103" s="94" t="s">
        <v>596</v>
      </c>
      <c r="N103" s="94" t="s">
        <v>350</v>
      </c>
      <c r="O103" s="94" t="s">
        <v>394</v>
      </c>
      <c r="P103" s="6"/>
      <c r="Q103" s="200">
        <f>Q104</f>
        <v>10</v>
      </c>
      <c r="R103" s="200">
        <f t="shared" si="8"/>
        <v>10</v>
      </c>
      <c r="S103" s="200">
        <f t="shared" si="8"/>
        <v>10</v>
      </c>
    </row>
    <row r="104" spans="1:19" ht="21" customHeight="1">
      <c r="A104" s="86"/>
      <c r="B104" s="86"/>
      <c r="C104" s="86"/>
      <c r="D104" s="86"/>
      <c r="E104" s="86"/>
      <c r="F104" s="86"/>
      <c r="G104" s="87"/>
      <c r="H104" s="11" t="s">
        <v>650</v>
      </c>
      <c r="I104" s="10">
        <v>27</v>
      </c>
      <c r="J104" s="16">
        <v>3</v>
      </c>
      <c r="K104" s="16">
        <v>14</v>
      </c>
      <c r="L104" s="16">
        <v>35</v>
      </c>
      <c r="M104" s="94" t="s">
        <v>596</v>
      </c>
      <c r="N104" s="94" t="s">
        <v>350</v>
      </c>
      <c r="O104" s="94" t="s">
        <v>787</v>
      </c>
      <c r="P104" s="6"/>
      <c r="Q104" s="200">
        <f>Q105</f>
        <v>10</v>
      </c>
      <c r="R104" s="200">
        <f t="shared" si="8"/>
        <v>10</v>
      </c>
      <c r="S104" s="200">
        <f t="shared" si="8"/>
        <v>10</v>
      </c>
    </row>
    <row r="105" spans="1:19" ht="19.5" customHeight="1">
      <c r="A105" s="86"/>
      <c r="B105" s="86"/>
      <c r="C105" s="86"/>
      <c r="D105" s="86"/>
      <c r="E105" s="86"/>
      <c r="F105" s="86"/>
      <c r="G105" s="87"/>
      <c r="H105" s="5" t="s">
        <v>459</v>
      </c>
      <c r="I105" s="10">
        <v>27</v>
      </c>
      <c r="J105" s="16">
        <v>3</v>
      </c>
      <c r="K105" s="16">
        <v>14</v>
      </c>
      <c r="L105" s="16">
        <v>35</v>
      </c>
      <c r="M105" s="94" t="s">
        <v>596</v>
      </c>
      <c r="N105" s="94" t="s">
        <v>350</v>
      </c>
      <c r="O105" s="94" t="s">
        <v>787</v>
      </c>
      <c r="P105" s="6">
        <v>240</v>
      </c>
      <c r="Q105" s="200">
        <v>10</v>
      </c>
      <c r="R105" s="215">
        <v>10</v>
      </c>
      <c r="S105" s="215">
        <v>10</v>
      </c>
    </row>
    <row r="106" spans="1:19" ht="42" customHeight="1">
      <c r="A106" s="86"/>
      <c r="B106" s="86"/>
      <c r="C106" s="86"/>
      <c r="D106" s="86"/>
      <c r="E106" s="86"/>
      <c r="F106" s="86"/>
      <c r="G106" s="87"/>
      <c r="H106" s="34" t="s">
        <v>645</v>
      </c>
      <c r="I106" s="6">
        <v>27</v>
      </c>
      <c r="J106" s="21">
        <v>3</v>
      </c>
      <c r="K106" s="16">
        <v>14</v>
      </c>
      <c r="L106" s="16">
        <v>37</v>
      </c>
      <c r="M106" s="94" t="s">
        <v>349</v>
      </c>
      <c r="N106" s="94" t="s">
        <v>359</v>
      </c>
      <c r="O106" s="94" t="s">
        <v>394</v>
      </c>
      <c r="P106" s="6"/>
      <c r="Q106" s="200">
        <f>Q107</f>
        <v>60</v>
      </c>
      <c r="R106" s="200">
        <f aca="true" t="shared" si="9" ref="R106:S108">R107</f>
        <v>60</v>
      </c>
      <c r="S106" s="200">
        <f t="shared" si="9"/>
        <v>60</v>
      </c>
    </row>
    <row r="107" spans="1:19" ht="34.5" customHeight="1">
      <c r="A107" s="86"/>
      <c r="B107" s="86"/>
      <c r="C107" s="86"/>
      <c r="D107" s="86"/>
      <c r="E107" s="86"/>
      <c r="F107" s="86"/>
      <c r="G107" s="87"/>
      <c r="H107" s="34" t="s">
        <v>789</v>
      </c>
      <c r="I107" s="6">
        <v>27</v>
      </c>
      <c r="J107" s="21">
        <v>3</v>
      </c>
      <c r="K107" s="16">
        <v>14</v>
      </c>
      <c r="L107" s="16">
        <v>37</v>
      </c>
      <c r="M107" s="94" t="s">
        <v>349</v>
      </c>
      <c r="N107" s="94" t="s">
        <v>350</v>
      </c>
      <c r="O107" s="94" t="s">
        <v>394</v>
      </c>
      <c r="P107" s="6"/>
      <c r="Q107" s="200">
        <f>Q108</f>
        <v>60</v>
      </c>
      <c r="R107" s="200">
        <f t="shared" si="9"/>
        <v>60</v>
      </c>
      <c r="S107" s="200">
        <f t="shared" si="9"/>
        <v>60</v>
      </c>
    </row>
    <row r="108" spans="1:19" ht="19.5" customHeight="1">
      <c r="A108" s="86"/>
      <c r="B108" s="86"/>
      <c r="C108" s="86"/>
      <c r="D108" s="86"/>
      <c r="E108" s="86"/>
      <c r="F108" s="86"/>
      <c r="G108" s="87"/>
      <c r="H108" s="34" t="s">
        <v>646</v>
      </c>
      <c r="I108" s="6">
        <v>27</v>
      </c>
      <c r="J108" s="21">
        <v>3</v>
      </c>
      <c r="K108" s="16">
        <v>14</v>
      </c>
      <c r="L108" s="16">
        <v>37</v>
      </c>
      <c r="M108" s="94" t="s">
        <v>349</v>
      </c>
      <c r="N108" s="94" t="s">
        <v>350</v>
      </c>
      <c r="O108" s="94" t="s">
        <v>46</v>
      </c>
      <c r="P108" s="6"/>
      <c r="Q108" s="200">
        <f>Q109</f>
        <v>60</v>
      </c>
      <c r="R108" s="200">
        <f t="shared" si="9"/>
        <v>60</v>
      </c>
      <c r="S108" s="200">
        <f t="shared" si="9"/>
        <v>60</v>
      </c>
    </row>
    <row r="109" spans="1:19" ht="19.5" customHeight="1">
      <c r="A109" s="86"/>
      <c r="B109" s="86"/>
      <c r="C109" s="86"/>
      <c r="D109" s="86"/>
      <c r="E109" s="86"/>
      <c r="F109" s="86"/>
      <c r="G109" s="87"/>
      <c r="H109" s="34" t="s">
        <v>459</v>
      </c>
      <c r="I109" s="6">
        <v>27</v>
      </c>
      <c r="J109" s="21">
        <v>3</v>
      </c>
      <c r="K109" s="16">
        <v>14</v>
      </c>
      <c r="L109" s="16">
        <v>37</v>
      </c>
      <c r="M109" s="94" t="s">
        <v>349</v>
      </c>
      <c r="N109" s="94" t="s">
        <v>350</v>
      </c>
      <c r="O109" s="94" t="s">
        <v>46</v>
      </c>
      <c r="P109" s="6">
        <v>240</v>
      </c>
      <c r="Q109" s="200">
        <v>60</v>
      </c>
      <c r="R109" s="215">
        <v>60</v>
      </c>
      <c r="S109" s="215">
        <v>60</v>
      </c>
    </row>
    <row r="110" spans="1:19" s="174" customFormat="1" ht="23.25" customHeight="1">
      <c r="A110" s="131"/>
      <c r="B110" s="131"/>
      <c r="C110" s="131"/>
      <c r="D110" s="131"/>
      <c r="E110" s="131"/>
      <c r="F110" s="131"/>
      <c r="G110" s="132"/>
      <c r="H110" s="133" t="s">
        <v>335</v>
      </c>
      <c r="I110" s="142">
        <v>27</v>
      </c>
      <c r="J110" s="144">
        <v>4</v>
      </c>
      <c r="K110" s="135"/>
      <c r="L110" s="136"/>
      <c r="M110" s="137"/>
      <c r="N110" s="137"/>
      <c r="O110" s="137"/>
      <c r="P110" s="142"/>
      <c r="Q110" s="201">
        <f>Q111+Q116+Q148</f>
        <v>24827.800000000003</v>
      </c>
      <c r="R110" s="201">
        <f>R111+R116+R148</f>
        <v>21824.7</v>
      </c>
      <c r="S110" s="201">
        <f>S111+S116+S148</f>
        <v>22482.7</v>
      </c>
    </row>
    <row r="111" spans="1:19" s="174" customFormat="1" ht="26.25" customHeight="1">
      <c r="A111" s="138"/>
      <c r="B111" s="139"/>
      <c r="C111" s="149"/>
      <c r="D111" s="210"/>
      <c r="E111" s="161"/>
      <c r="F111" s="161"/>
      <c r="G111" s="132"/>
      <c r="H111" s="276" t="s">
        <v>110</v>
      </c>
      <c r="I111" s="148">
        <v>27</v>
      </c>
      <c r="J111" s="152">
        <v>4</v>
      </c>
      <c r="K111" s="135">
        <v>8</v>
      </c>
      <c r="L111" s="136"/>
      <c r="M111" s="137"/>
      <c r="N111" s="137"/>
      <c r="O111" s="137"/>
      <c r="P111" s="134"/>
      <c r="Q111" s="197">
        <f aca="true" t="shared" si="10" ref="Q111:S114">Q112</f>
        <v>3554.1</v>
      </c>
      <c r="R111" s="197">
        <f t="shared" si="10"/>
        <v>0</v>
      </c>
      <c r="S111" s="197">
        <f t="shared" si="10"/>
        <v>0</v>
      </c>
    </row>
    <row r="112" spans="1:19" s="174" customFormat="1" ht="26.25" customHeight="1">
      <c r="A112" s="138"/>
      <c r="B112" s="139"/>
      <c r="C112" s="149"/>
      <c r="D112" s="210"/>
      <c r="E112" s="161"/>
      <c r="F112" s="161"/>
      <c r="G112" s="132"/>
      <c r="H112" s="11" t="s">
        <v>53</v>
      </c>
      <c r="I112" s="6">
        <v>27</v>
      </c>
      <c r="J112" s="21">
        <v>4</v>
      </c>
      <c r="K112" s="16">
        <v>8</v>
      </c>
      <c r="L112" s="93" t="s">
        <v>573</v>
      </c>
      <c r="M112" s="94" t="s">
        <v>349</v>
      </c>
      <c r="N112" s="94" t="s">
        <v>359</v>
      </c>
      <c r="O112" s="94" t="s">
        <v>394</v>
      </c>
      <c r="P112" s="134"/>
      <c r="Q112" s="197">
        <f t="shared" si="10"/>
        <v>3554.1</v>
      </c>
      <c r="R112" s="197">
        <f t="shared" si="10"/>
        <v>0</v>
      </c>
      <c r="S112" s="197">
        <f t="shared" si="10"/>
        <v>0</v>
      </c>
    </row>
    <row r="113" spans="1:19" s="174" customFormat="1" ht="26.25" customHeight="1">
      <c r="A113" s="138"/>
      <c r="B113" s="139"/>
      <c r="C113" s="149"/>
      <c r="D113" s="210"/>
      <c r="E113" s="161"/>
      <c r="F113" s="161"/>
      <c r="G113" s="132"/>
      <c r="H113" s="5" t="s">
        <v>55</v>
      </c>
      <c r="I113" s="8">
        <v>27</v>
      </c>
      <c r="J113" s="21">
        <v>4</v>
      </c>
      <c r="K113" s="16">
        <v>8</v>
      </c>
      <c r="L113" s="93" t="s">
        <v>573</v>
      </c>
      <c r="M113" s="94" t="s">
        <v>349</v>
      </c>
      <c r="N113" s="94" t="s">
        <v>367</v>
      </c>
      <c r="O113" s="94" t="s">
        <v>394</v>
      </c>
      <c r="P113" s="134"/>
      <c r="Q113" s="197">
        <f t="shared" si="10"/>
        <v>3554.1</v>
      </c>
      <c r="R113" s="201">
        <f t="shared" si="10"/>
        <v>0</v>
      </c>
      <c r="S113" s="201">
        <f t="shared" si="10"/>
        <v>0</v>
      </c>
    </row>
    <row r="114" spans="1:19" ht="36.75" customHeight="1">
      <c r="A114" s="97"/>
      <c r="B114" s="96"/>
      <c r="C114" s="101"/>
      <c r="D114" s="109"/>
      <c r="E114" s="112"/>
      <c r="F114" s="112"/>
      <c r="G114" s="87"/>
      <c r="H114" s="30" t="s">
        <v>811</v>
      </c>
      <c r="I114" s="8">
        <v>27</v>
      </c>
      <c r="J114" s="21">
        <v>4</v>
      </c>
      <c r="K114" s="16">
        <v>8</v>
      </c>
      <c r="L114" s="93" t="s">
        <v>573</v>
      </c>
      <c r="M114" s="94" t="s">
        <v>349</v>
      </c>
      <c r="N114" s="94" t="s">
        <v>367</v>
      </c>
      <c r="O114" s="94" t="s">
        <v>810</v>
      </c>
      <c r="P114" s="10"/>
      <c r="Q114" s="198">
        <f t="shared" si="10"/>
        <v>3554.1</v>
      </c>
      <c r="R114" s="200">
        <f t="shared" si="10"/>
        <v>0</v>
      </c>
      <c r="S114" s="200">
        <f t="shared" si="10"/>
        <v>0</v>
      </c>
    </row>
    <row r="115" spans="1:19" ht="28.5" customHeight="1">
      <c r="A115" s="97"/>
      <c r="B115" s="96"/>
      <c r="C115" s="101"/>
      <c r="D115" s="109"/>
      <c r="E115" s="112"/>
      <c r="F115" s="112"/>
      <c r="G115" s="87"/>
      <c r="H115" s="30" t="s">
        <v>459</v>
      </c>
      <c r="I115" s="8">
        <v>27</v>
      </c>
      <c r="J115" s="21">
        <v>4</v>
      </c>
      <c r="K115" s="16">
        <v>8</v>
      </c>
      <c r="L115" s="93" t="s">
        <v>573</v>
      </c>
      <c r="M115" s="94" t="s">
        <v>349</v>
      </c>
      <c r="N115" s="94" t="s">
        <v>367</v>
      </c>
      <c r="O115" s="94" t="s">
        <v>810</v>
      </c>
      <c r="P115" s="10">
        <v>240</v>
      </c>
      <c r="Q115" s="198">
        <v>3554.1</v>
      </c>
      <c r="R115" s="200">
        <v>0</v>
      </c>
      <c r="S115" s="200">
        <v>0</v>
      </c>
    </row>
    <row r="116" spans="1:19" s="174" customFormat="1" ht="24.75" customHeight="1">
      <c r="A116" s="138"/>
      <c r="B116" s="139"/>
      <c r="C116" s="149"/>
      <c r="D116" s="146"/>
      <c r="E116" s="150"/>
      <c r="F116" s="150"/>
      <c r="G116" s="151">
        <v>321</v>
      </c>
      <c r="H116" s="145" t="s">
        <v>96</v>
      </c>
      <c r="I116" s="148">
        <v>27</v>
      </c>
      <c r="J116" s="152">
        <v>4</v>
      </c>
      <c r="K116" s="135">
        <v>9</v>
      </c>
      <c r="L116" s="136"/>
      <c r="M116" s="137"/>
      <c r="N116" s="137"/>
      <c r="O116" s="137"/>
      <c r="P116" s="142"/>
      <c r="Q116" s="201">
        <f>Q117</f>
        <v>14123.400000000001</v>
      </c>
      <c r="R116" s="201">
        <f>R138</f>
        <v>14674.4</v>
      </c>
      <c r="S116" s="201">
        <f>S138</f>
        <v>15332.4</v>
      </c>
    </row>
    <row r="117" spans="1:19" ht="35.25" customHeight="1">
      <c r="A117" s="97"/>
      <c r="B117" s="96"/>
      <c r="C117" s="101"/>
      <c r="D117" s="99"/>
      <c r="E117" s="111"/>
      <c r="F117" s="111"/>
      <c r="G117" s="103">
        <v>530</v>
      </c>
      <c r="H117" s="5" t="s">
        <v>513</v>
      </c>
      <c r="I117" s="10">
        <v>27</v>
      </c>
      <c r="J117" s="16">
        <v>4</v>
      </c>
      <c r="K117" s="16">
        <v>9</v>
      </c>
      <c r="L117" s="93" t="s">
        <v>363</v>
      </c>
      <c r="M117" s="94" t="s">
        <v>349</v>
      </c>
      <c r="N117" s="94" t="s">
        <v>359</v>
      </c>
      <c r="O117" s="94" t="s">
        <v>394</v>
      </c>
      <c r="P117" s="6"/>
      <c r="Q117" s="200">
        <f>Q118+Q122+Q125+Q132+Q135</f>
        <v>14123.400000000001</v>
      </c>
      <c r="R117" s="200">
        <f>R118+R122+R125+R132+R135</f>
        <v>0</v>
      </c>
      <c r="S117" s="200">
        <f>S118+S122+S125+S132+S135</f>
        <v>0</v>
      </c>
    </row>
    <row r="118" spans="1:19" ht="29.25" customHeight="1">
      <c r="A118" s="97"/>
      <c r="B118" s="96"/>
      <c r="C118" s="101"/>
      <c r="D118" s="99"/>
      <c r="E118" s="111"/>
      <c r="F118" s="111"/>
      <c r="G118" s="103"/>
      <c r="H118" s="11" t="s">
        <v>413</v>
      </c>
      <c r="I118" s="10">
        <v>27</v>
      </c>
      <c r="J118" s="16">
        <v>4</v>
      </c>
      <c r="K118" s="16">
        <v>9</v>
      </c>
      <c r="L118" s="93" t="s">
        <v>363</v>
      </c>
      <c r="M118" s="94" t="s">
        <v>349</v>
      </c>
      <c r="N118" s="94" t="s">
        <v>350</v>
      </c>
      <c r="O118" s="94" t="s">
        <v>394</v>
      </c>
      <c r="P118" s="6"/>
      <c r="Q118" s="200">
        <f>Q119</f>
        <v>3250.7</v>
      </c>
      <c r="R118" s="200">
        <f>R119</f>
        <v>0</v>
      </c>
      <c r="S118" s="200">
        <f>S119</f>
        <v>0</v>
      </c>
    </row>
    <row r="119" spans="1:19" ht="35.25" customHeight="1">
      <c r="A119" s="97"/>
      <c r="B119" s="96"/>
      <c r="C119" s="101"/>
      <c r="D119" s="99"/>
      <c r="E119" s="111"/>
      <c r="F119" s="111"/>
      <c r="G119" s="103"/>
      <c r="H119" s="11" t="s">
        <v>474</v>
      </c>
      <c r="I119" s="10">
        <v>27</v>
      </c>
      <c r="J119" s="16">
        <v>4</v>
      </c>
      <c r="K119" s="16">
        <v>9</v>
      </c>
      <c r="L119" s="93" t="s">
        <v>363</v>
      </c>
      <c r="M119" s="94" t="s">
        <v>349</v>
      </c>
      <c r="N119" s="94" t="s">
        <v>350</v>
      </c>
      <c r="O119" s="94" t="s">
        <v>107</v>
      </c>
      <c r="P119" s="6"/>
      <c r="Q119" s="200">
        <f>Q120+Q121</f>
        <v>3250.7</v>
      </c>
      <c r="R119" s="200">
        <f>R120+R121</f>
        <v>0</v>
      </c>
      <c r="S119" s="200">
        <f>S120+S121</f>
        <v>0</v>
      </c>
    </row>
    <row r="120" spans="1:19" ht="26.25" customHeight="1">
      <c r="A120" s="97"/>
      <c r="B120" s="96"/>
      <c r="C120" s="101"/>
      <c r="D120" s="99"/>
      <c r="E120" s="111"/>
      <c r="F120" s="111"/>
      <c r="G120" s="103"/>
      <c r="H120" s="30" t="s">
        <v>459</v>
      </c>
      <c r="I120" s="10">
        <v>27</v>
      </c>
      <c r="J120" s="16">
        <v>4</v>
      </c>
      <c r="K120" s="16">
        <v>9</v>
      </c>
      <c r="L120" s="93" t="s">
        <v>363</v>
      </c>
      <c r="M120" s="94" t="s">
        <v>349</v>
      </c>
      <c r="N120" s="94" t="s">
        <v>350</v>
      </c>
      <c r="O120" s="94" t="s">
        <v>107</v>
      </c>
      <c r="P120" s="6">
        <v>240</v>
      </c>
      <c r="Q120" s="200">
        <v>3250.7</v>
      </c>
      <c r="R120" s="200">
        <v>0</v>
      </c>
      <c r="S120" s="200">
        <v>0</v>
      </c>
    </row>
    <row r="121" spans="1:19" ht="26.25" customHeight="1">
      <c r="A121" s="97"/>
      <c r="B121" s="96"/>
      <c r="C121" s="101"/>
      <c r="D121" s="99"/>
      <c r="E121" s="111"/>
      <c r="F121" s="111"/>
      <c r="G121" s="103"/>
      <c r="H121" s="11" t="s">
        <v>399</v>
      </c>
      <c r="I121" s="10">
        <v>27</v>
      </c>
      <c r="J121" s="16">
        <v>4</v>
      </c>
      <c r="K121" s="16">
        <v>9</v>
      </c>
      <c r="L121" s="93" t="s">
        <v>363</v>
      </c>
      <c r="M121" s="94" t="s">
        <v>349</v>
      </c>
      <c r="N121" s="94" t="s">
        <v>350</v>
      </c>
      <c r="O121" s="94" t="s">
        <v>107</v>
      </c>
      <c r="P121" s="6">
        <v>540</v>
      </c>
      <c r="Q121" s="200">
        <v>0</v>
      </c>
      <c r="R121" s="200">
        <v>0</v>
      </c>
      <c r="S121" s="200">
        <v>0</v>
      </c>
    </row>
    <row r="122" spans="1:19" ht="25.5" customHeight="1">
      <c r="A122" s="97"/>
      <c r="B122" s="96"/>
      <c r="C122" s="101"/>
      <c r="D122" s="99"/>
      <c r="E122" s="111"/>
      <c r="F122" s="111"/>
      <c r="G122" s="103"/>
      <c r="H122" s="11" t="s">
        <v>554</v>
      </c>
      <c r="I122" s="10">
        <v>27</v>
      </c>
      <c r="J122" s="16">
        <v>4</v>
      </c>
      <c r="K122" s="16">
        <v>9</v>
      </c>
      <c r="L122" s="93" t="s">
        <v>363</v>
      </c>
      <c r="M122" s="94" t="s">
        <v>349</v>
      </c>
      <c r="N122" s="94" t="s">
        <v>367</v>
      </c>
      <c r="O122" s="94" t="s">
        <v>394</v>
      </c>
      <c r="P122" s="6"/>
      <c r="Q122" s="200">
        <f aca="true" t="shared" si="11" ref="Q122:S123">Q123</f>
        <v>250</v>
      </c>
      <c r="R122" s="200">
        <f t="shared" si="11"/>
        <v>0</v>
      </c>
      <c r="S122" s="200">
        <f t="shared" si="11"/>
        <v>0</v>
      </c>
    </row>
    <row r="123" spans="1:19" ht="24.75" customHeight="1">
      <c r="A123" s="97"/>
      <c r="B123" s="96"/>
      <c r="C123" s="101"/>
      <c r="D123" s="99"/>
      <c r="E123" s="111"/>
      <c r="F123" s="111"/>
      <c r="G123" s="103">
        <v>611</v>
      </c>
      <c r="H123" s="11" t="s">
        <v>504</v>
      </c>
      <c r="I123" s="10">
        <v>27</v>
      </c>
      <c r="J123" s="16">
        <v>4</v>
      </c>
      <c r="K123" s="16">
        <v>9</v>
      </c>
      <c r="L123" s="93" t="s">
        <v>363</v>
      </c>
      <c r="M123" s="94" t="s">
        <v>349</v>
      </c>
      <c r="N123" s="94" t="s">
        <v>367</v>
      </c>
      <c r="O123" s="94" t="s">
        <v>503</v>
      </c>
      <c r="P123" s="6"/>
      <c r="Q123" s="200">
        <f t="shared" si="11"/>
        <v>250</v>
      </c>
      <c r="R123" s="200">
        <f t="shared" si="11"/>
        <v>0</v>
      </c>
      <c r="S123" s="200">
        <f t="shared" si="11"/>
        <v>0</v>
      </c>
    </row>
    <row r="124" spans="1:19" ht="27.75" customHeight="1">
      <c r="A124" s="97"/>
      <c r="B124" s="96"/>
      <c r="C124" s="101"/>
      <c r="D124" s="99"/>
      <c r="E124" s="102"/>
      <c r="F124" s="102"/>
      <c r="G124" s="103"/>
      <c r="H124" s="11" t="s">
        <v>399</v>
      </c>
      <c r="I124" s="6">
        <v>27</v>
      </c>
      <c r="J124" s="7">
        <v>4</v>
      </c>
      <c r="K124" s="16">
        <v>9</v>
      </c>
      <c r="L124" s="93" t="s">
        <v>363</v>
      </c>
      <c r="M124" s="94" t="s">
        <v>349</v>
      </c>
      <c r="N124" s="94" t="s">
        <v>367</v>
      </c>
      <c r="O124" s="94" t="s">
        <v>503</v>
      </c>
      <c r="P124" s="6">
        <v>540</v>
      </c>
      <c r="Q124" s="198">
        <v>250</v>
      </c>
      <c r="R124" s="198"/>
      <c r="S124" s="198"/>
    </row>
    <row r="125" spans="1:19" ht="24.75" customHeight="1">
      <c r="A125" s="97"/>
      <c r="B125" s="96"/>
      <c r="C125" s="101"/>
      <c r="D125" s="99"/>
      <c r="E125" s="102"/>
      <c r="F125" s="102"/>
      <c r="G125" s="103"/>
      <c r="H125" s="5" t="s">
        <v>568</v>
      </c>
      <c r="I125" s="13">
        <v>27</v>
      </c>
      <c r="J125" s="7">
        <v>4</v>
      </c>
      <c r="K125" s="16">
        <v>9</v>
      </c>
      <c r="L125" s="93" t="s">
        <v>363</v>
      </c>
      <c r="M125" s="94" t="s">
        <v>349</v>
      </c>
      <c r="N125" s="94" t="s">
        <v>368</v>
      </c>
      <c r="O125" s="94" t="s">
        <v>394</v>
      </c>
      <c r="P125" s="6"/>
      <c r="Q125" s="200">
        <f>Q126+Q129</f>
        <v>7901.5</v>
      </c>
      <c r="R125" s="200">
        <f>R126</f>
        <v>0</v>
      </c>
      <c r="S125" s="200">
        <f>S126</f>
        <v>0</v>
      </c>
    </row>
    <row r="126" spans="1:19" ht="24.75" customHeight="1">
      <c r="A126" s="97"/>
      <c r="B126" s="96"/>
      <c r="C126" s="101"/>
      <c r="D126" s="99"/>
      <c r="E126" s="102"/>
      <c r="F126" s="102"/>
      <c r="G126" s="103"/>
      <c r="H126" s="5" t="s">
        <v>504</v>
      </c>
      <c r="I126" s="13">
        <v>27</v>
      </c>
      <c r="J126" s="7">
        <v>4</v>
      </c>
      <c r="K126" s="16">
        <v>9</v>
      </c>
      <c r="L126" s="93" t="s">
        <v>363</v>
      </c>
      <c r="M126" s="94" t="s">
        <v>349</v>
      </c>
      <c r="N126" s="94" t="s">
        <v>368</v>
      </c>
      <c r="O126" s="94" t="s">
        <v>503</v>
      </c>
      <c r="P126" s="6"/>
      <c r="Q126" s="200">
        <f>Q127+Q128</f>
        <v>7901.5</v>
      </c>
      <c r="R126" s="200">
        <f>R127</f>
        <v>0</v>
      </c>
      <c r="S126" s="200">
        <f>S127</f>
        <v>0</v>
      </c>
    </row>
    <row r="127" spans="1:19" ht="24.75" customHeight="1">
      <c r="A127" s="97"/>
      <c r="B127" s="96"/>
      <c r="C127" s="101"/>
      <c r="D127" s="99"/>
      <c r="E127" s="102"/>
      <c r="F127" s="102"/>
      <c r="G127" s="103"/>
      <c r="H127" s="5" t="s">
        <v>459</v>
      </c>
      <c r="I127" s="13">
        <v>27</v>
      </c>
      <c r="J127" s="7">
        <v>4</v>
      </c>
      <c r="K127" s="16">
        <v>9</v>
      </c>
      <c r="L127" s="93" t="s">
        <v>363</v>
      </c>
      <c r="M127" s="94" t="s">
        <v>349</v>
      </c>
      <c r="N127" s="94" t="s">
        <v>368</v>
      </c>
      <c r="O127" s="94" t="s">
        <v>503</v>
      </c>
      <c r="P127" s="6">
        <v>240</v>
      </c>
      <c r="Q127" s="200">
        <v>7401.5</v>
      </c>
      <c r="R127" s="200">
        <v>0</v>
      </c>
      <c r="S127" s="200">
        <v>0</v>
      </c>
    </row>
    <row r="128" spans="1:19" ht="24.75" customHeight="1">
      <c r="A128" s="97"/>
      <c r="B128" s="96"/>
      <c r="C128" s="101"/>
      <c r="D128" s="99"/>
      <c r="E128" s="102"/>
      <c r="F128" s="102"/>
      <c r="G128" s="103"/>
      <c r="H128" s="11" t="s">
        <v>399</v>
      </c>
      <c r="I128" s="6">
        <v>27</v>
      </c>
      <c r="J128" s="7">
        <v>4</v>
      </c>
      <c r="K128" s="16">
        <v>9</v>
      </c>
      <c r="L128" s="93" t="s">
        <v>363</v>
      </c>
      <c r="M128" s="94" t="s">
        <v>349</v>
      </c>
      <c r="N128" s="94" t="s">
        <v>368</v>
      </c>
      <c r="O128" s="94" t="s">
        <v>503</v>
      </c>
      <c r="P128" s="6">
        <v>540</v>
      </c>
      <c r="Q128" s="200">
        <v>500</v>
      </c>
      <c r="R128" s="200"/>
      <c r="S128" s="200"/>
    </row>
    <row r="129" spans="1:19" ht="24.75" customHeight="1" hidden="1">
      <c r="A129" s="97"/>
      <c r="B129" s="96"/>
      <c r="C129" s="101"/>
      <c r="D129" s="99"/>
      <c r="E129" s="102"/>
      <c r="F129" s="102"/>
      <c r="G129" s="103"/>
      <c r="H129" s="11" t="s">
        <v>474</v>
      </c>
      <c r="I129" s="6">
        <v>27</v>
      </c>
      <c r="J129" s="7">
        <v>4</v>
      </c>
      <c r="K129" s="16">
        <v>9</v>
      </c>
      <c r="L129" s="93" t="s">
        <v>363</v>
      </c>
      <c r="M129" s="94" t="s">
        <v>349</v>
      </c>
      <c r="N129" s="94" t="s">
        <v>368</v>
      </c>
      <c r="O129" s="94" t="s">
        <v>107</v>
      </c>
      <c r="P129" s="6"/>
      <c r="Q129" s="200">
        <f>Q130+Q131</f>
        <v>0</v>
      </c>
      <c r="R129" s="200">
        <f>R130+R131</f>
        <v>0</v>
      </c>
      <c r="S129" s="200">
        <f>S130+S131</f>
        <v>0</v>
      </c>
    </row>
    <row r="130" spans="1:19" ht="24.75" customHeight="1" hidden="1">
      <c r="A130" s="97"/>
      <c r="B130" s="96"/>
      <c r="C130" s="101"/>
      <c r="D130" s="99"/>
      <c r="E130" s="102"/>
      <c r="F130" s="102"/>
      <c r="G130" s="103"/>
      <c r="H130" s="5" t="s">
        <v>459</v>
      </c>
      <c r="I130" s="13">
        <v>27</v>
      </c>
      <c r="J130" s="7">
        <v>4</v>
      </c>
      <c r="K130" s="16">
        <v>9</v>
      </c>
      <c r="L130" s="93" t="s">
        <v>363</v>
      </c>
      <c r="M130" s="94" t="s">
        <v>349</v>
      </c>
      <c r="N130" s="94" t="s">
        <v>368</v>
      </c>
      <c r="O130" s="94" t="s">
        <v>107</v>
      </c>
      <c r="P130" s="6">
        <v>240</v>
      </c>
      <c r="Q130" s="200">
        <v>0</v>
      </c>
      <c r="R130" s="200">
        <v>0</v>
      </c>
      <c r="S130" s="200">
        <v>0</v>
      </c>
    </row>
    <row r="131" spans="1:19" ht="24.75" customHeight="1" hidden="1">
      <c r="A131" s="97"/>
      <c r="B131" s="96"/>
      <c r="C131" s="101"/>
      <c r="D131" s="99"/>
      <c r="E131" s="102"/>
      <c r="F131" s="102"/>
      <c r="G131" s="103"/>
      <c r="H131" s="11" t="s">
        <v>399</v>
      </c>
      <c r="I131" s="6">
        <v>27</v>
      </c>
      <c r="J131" s="7">
        <v>4</v>
      </c>
      <c r="K131" s="16">
        <v>9</v>
      </c>
      <c r="L131" s="93" t="s">
        <v>363</v>
      </c>
      <c r="M131" s="94" t="s">
        <v>349</v>
      </c>
      <c r="N131" s="94" t="s">
        <v>368</v>
      </c>
      <c r="O131" s="94" t="s">
        <v>107</v>
      </c>
      <c r="P131" s="6">
        <v>540</v>
      </c>
      <c r="Q131" s="200">
        <v>0</v>
      </c>
      <c r="R131" s="200">
        <v>0</v>
      </c>
      <c r="S131" s="200">
        <v>0</v>
      </c>
    </row>
    <row r="132" spans="1:19" ht="33.75" customHeight="1">
      <c r="A132" s="97"/>
      <c r="B132" s="96"/>
      <c r="C132" s="101"/>
      <c r="D132" s="99"/>
      <c r="E132" s="102"/>
      <c r="F132" s="102"/>
      <c r="G132" s="103"/>
      <c r="H132" s="5" t="s">
        <v>786</v>
      </c>
      <c r="I132" s="13">
        <v>27</v>
      </c>
      <c r="J132" s="7">
        <v>4</v>
      </c>
      <c r="K132" s="16">
        <v>9</v>
      </c>
      <c r="L132" s="93" t="s">
        <v>363</v>
      </c>
      <c r="M132" s="94" t="s">
        <v>349</v>
      </c>
      <c r="N132" s="94" t="s">
        <v>352</v>
      </c>
      <c r="O132" s="94" t="s">
        <v>394</v>
      </c>
      <c r="P132" s="6"/>
      <c r="Q132" s="200">
        <f aca="true" t="shared" si="12" ref="Q132:S133">Q133</f>
        <v>1033.5</v>
      </c>
      <c r="R132" s="200">
        <f t="shared" si="12"/>
        <v>0</v>
      </c>
      <c r="S132" s="200">
        <f t="shared" si="12"/>
        <v>0</v>
      </c>
    </row>
    <row r="133" spans="1:19" ht="31.5" customHeight="1">
      <c r="A133" s="97"/>
      <c r="B133" s="96"/>
      <c r="C133" s="101"/>
      <c r="D133" s="99"/>
      <c r="E133" s="102"/>
      <c r="F133" s="102"/>
      <c r="G133" s="103"/>
      <c r="H133" s="5" t="s">
        <v>33</v>
      </c>
      <c r="I133" s="13">
        <v>27</v>
      </c>
      <c r="J133" s="7">
        <v>4</v>
      </c>
      <c r="K133" s="16">
        <v>9</v>
      </c>
      <c r="L133" s="93" t="s">
        <v>363</v>
      </c>
      <c r="M133" s="94" t="s">
        <v>349</v>
      </c>
      <c r="N133" s="94" t="s">
        <v>352</v>
      </c>
      <c r="O133" s="94" t="s">
        <v>32</v>
      </c>
      <c r="P133" s="6"/>
      <c r="Q133" s="200">
        <f t="shared" si="12"/>
        <v>1033.5</v>
      </c>
      <c r="R133" s="200">
        <f t="shared" si="12"/>
        <v>0</v>
      </c>
      <c r="S133" s="200">
        <f t="shared" si="12"/>
        <v>0</v>
      </c>
    </row>
    <row r="134" spans="1:19" ht="22.5" customHeight="1">
      <c r="A134" s="97"/>
      <c r="B134" s="96"/>
      <c r="C134" s="101"/>
      <c r="D134" s="99"/>
      <c r="E134" s="102"/>
      <c r="F134" s="102"/>
      <c r="G134" s="103"/>
      <c r="H134" s="5" t="s">
        <v>399</v>
      </c>
      <c r="I134" s="13">
        <v>27</v>
      </c>
      <c r="J134" s="7">
        <v>4</v>
      </c>
      <c r="K134" s="16">
        <v>9</v>
      </c>
      <c r="L134" s="93" t="s">
        <v>363</v>
      </c>
      <c r="M134" s="94" t="s">
        <v>349</v>
      </c>
      <c r="N134" s="94" t="s">
        <v>352</v>
      </c>
      <c r="O134" s="94" t="s">
        <v>32</v>
      </c>
      <c r="P134" s="6">
        <v>540</v>
      </c>
      <c r="Q134" s="200">
        <v>1033.5</v>
      </c>
      <c r="R134" s="200">
        <v>0</v>
      </c>
      <c r="S134" s="200">
        <v>0</v>
      </c>
    </row>
    <row r="135" spans="1:19" ht="33.75" customHeight="1">
      <c r="A135" s="97"/>
      <c r="B135" s="96"/>
      <c r="C135" s="101"/>
      <c r="D135" s="99"/>
      <c r="E135" s="102"/>
      <c r="F135" s="102"/>
      <c r="G135" s="103"/>
      <c r="H135" s="5" t="s">
        <v>521</v>
      </c>
      <c r="I135" s="13">
        <v>27</v>
      </c>
      <c r="J135" s="7">
        <v>4</v>
      </c>
      <c r="K135" s="16">
        <v>9</v>
      </c>
      <c r="L135" s="93" t="s">
        <v>363</v>
      </c>
      <c r="M135" s="94" t="s">
        <v>349</v>
      </c>
      <c r="N135" s="94" t="s">
        <v>370</v>
      </c>
      <c r="O135" s="94" t="s">
        <v>394</v>
      </c>
      <c r="P135" s="6"/>
      <c r="Q135" s="200">
        <f aca="true" t="shared" si="13" ref="Q135:S136">Q136</f>
        <v>1687.7</v>
      </c>
      <c r="R135" s="200">
        <f t="shared" si="13"/>
        <v>0</v>
      </c>
      <c r="S135" s="200">
        <f t="shared" si="13"/>
        <v>0</v>
      </c>
    </row>
    <row r="136" spans="1:19" ht="32.25" customHeight="1">
      <c r="A136" s="97"/>
      <c r="B136" s="96"/>
      <c r="C136" s="101"/>
      <c r="D136" s="99"/>
      <c r="E136" s="102"/>
      <c r="F136" s="102"/>
      <c r="G136" s="103"/>
      <c r="H136" s="5" t="s">
        <v>520</v>
      </c>
      <c r="I136" s="13">
        <v>27</v>
      </c>
      <c r="J136" s="7">
        <v>4</v>
      </c>
      <c r="K136" s="16">
        <v>9</v>
      </c>
      <c r="L136" s="93" t="s">
        <v>363</v>
      </c>
      <c r="M136" s="94" t="s">
        <v>349</v>
      </c>
      <c r="N136" s="94" t="s">
        <v>370</v>
      </c>
      <c r="O136" s="94" t="s">
        <v>15</v>
      </c>
      <c r="P136" s="6"/>
      <c r="Q136" s="200">
        <f t="shared" si="13"/>
        <v>1687.7</v>
      </c>
      <c r="R136" s="200">
        <f t="shared" si="13"/>
        <v>0</v>
      </c>
      <c r="S136" s="200">
        <f t="shared" si="13"/>
        <v>0</v>
      </c>
    </row>
    <row r="137" spans="1:19" ht="24.75" customHeight="1">
      <c r="A137" s="97"/>
      <c r="B137" s="96"/>
      <c r="C137" s="101"/>
      <c r="D137" s="99"/>
      <c r="E137" s="102"/>
      <c r="F137" s="102"/>
      <c r="G137" s="103"/>
      <c r="H137" s="5" t="s">
        <v>519</v>
      </c>
      <c r="I137" s="13">
        <v>27</v>
      </c>
      <c r="J137" s="7">
        <v>4</v>
      </c>
      <c r="K137" s="16">
        <v>9</v>
      </c>
      <c r="L137" s="93" t="s">
        <v>363</v>
      </c>
      <c r="M137" s="94" t="s">
        <v>349</v>
      </c>
      <c r="N137" s="94" t="s">
        <v>370</v>
      </c>
      <c r="O137" s="94" t="s">
        <v>15</v>
      </c>
      <c r="P137" s="6">
        <v>540</v>
      </c>
      <c r="Q137" s="200">
        <v>1687.7</v>
      </c>
      <c r="R137" s="200">
        <v>0</v>
      </c>
      <c r="S137" s="200">
        <v>0</v>
      </c>
    </row>
    <row r="138" spans="1:19" ht="35.25" customHeight="1">
      <c r="A138" s="97"/>
      <c r="B138" s="96"/>
      <c r="C138" s="101"/>
      <c r="D138" s="99"/>
      <c r="E138" s="111"/>
      <c r="F138" s="111"/>
      <c r="G138" s="103">
        <v>530</v>
      </c>
      <c r="H138" s="5" t="s">
        <v>529</v>
      </c>
      <c r="I138" s="10">
        <v>27</v>
      </c>
      <c r="J138" s="16">
        <v>4</v>
      </c>
      <c r="K138" s="16">
        <v>9</v>
      </c>
      <c r="L138" s="93" t="s">
        <v>528</v>
      </c>
      <c r="M138" s="94" t="s">
        <v>349</v>
      </c>
      <c r="N138" s="94" t="s">
        <v>359</v>
      </c>
      <c r="O138" s="94" t="s">
        <v>394</v>
      </c>
      <c r="P138" s="6"/>
      <c r="Q138" s="200">
        <f>Q139</f>
        <v>0</v>
      </c>
      <c r="R138" s="200">
        <f>R139+R142+R145</f>
        <v>14674.4</v>
      </c>
      <c r="S138" s="200">
        <f>S139+S142+S145</f>
        <v>15332.4</v>
      </c>
    </row>
    <row r="139" spans="1:19" ht="29.25" customHeight="1">
      <c r="A139" s="97"/>
      <c r="B139" s="96"/>
      <c r="C139" s="101"/>
      <c r="D139" s="99"/>
      <c r="E139" s="111"/>
      <c r="F139" s="111"/>
      <c r="G139" s="103"/>
      <c r="H139" s="11" t="s">
        <v>413</v>
      </c>
      <c r="I139" s="10">
        <v>27</v>
      </c>
      <c r="J139" s="16">
        <v>4</v>
      </c>
      <c r="K139" s="16">
        <v>9</v>
      </c>
      <c r="L139" s="93" t="s">
        <v>528</v>
      </c>
      <c r="M139" s="94" t="s">
        <v>349</v>
      </c>
      <c r="N139" s="94" t="s">
        <v>350</v>
      </c>
      <c r="O139" s="94" t="s">
        <v>394</v>
      </c>
      <c r="P139" s="6"/>
      <c r="Q139" s="200">
        <f>Q140</f>
        <v>0</v>
      </c>
      <c r="R139" s="200">
        <f>R140</f>
        <v>3241.5</v>
      </c>
      <c r="S139" s="200">
        <f>S140</f>
        <v>3241.5</v>
      </c>
    </row>
    <row r="140" spans="1:19" ht="35.25" customHeight="1">
      <c r="A140" s="97"/>
      <c r="B140" s="96"/>
      <c r="C140" s="101"/>
      <c r="D140" s="99"/>
      <c r="E140" s="111"/>
      <c r="F140" s="111"/>
      <c r="G140" s="103"/>
      <c r="H140" s="11" t="s">
        <v>474</v>
      </c>
      <c r="I140" s="10">
        <v>27</v>
      </c>
      <c r="J140" s="16">
        <v>4</v>
      </c>
      <c r="K140" s="16">
        <v>9</v>
      </c>
      <c r="L140" s="93" t="s">
        <v>528</v>
      </c>
      <c r="M140" s="94" t="s">
        <v>349</v>
      </c>
      <c r="N140" s="94" t="s">
        <v>350</v>
      </c>
      <c r="O140" s="94" t="s">
        <v>107</v>
      </c>
      <c r="P140" s="6"/>
      <c r="Q140" s="200">
        <f>Q141</f>
        <v>0</v>
      </c>
      <c r="R140" s="200">
        <f>R141</f>
        <v>3241.5</v>
      </c>
      <c r="S140" s="200">
        <f>S141</f>
        <v>3241.5</v>
      </c>
    </row>
    <row r="141" spans="1:19" ht="26.25" customHeight="1">
      <c r="A141" s="97"/>
      <c r="B141" s="96"/>
      <c r="C141" s="101"/>
      <c r="D141" s="99"/>
      <c r="E141" s="111"/>
      <c r="F141" s="111"/>
      <c r="G141" s="103"/>
      <c r="H141" s="30" t="s">
        <v>459</v>
      </c>
      <c r="I141" s="10">
        <v>27</v>
      </c>
      <c r="J141" s="16">
        <v>4</v>
      </c>
      <c r="K141" s="16">
        <v>9</v>
      </c>
      <c r="L141" s="93" t="s">
        <v>528</v>
      </c>
      <c r="M141" s="94" t="s">
        <v>349</v>
      </c>
      <c r="N141" s="94" t="s">
        <v>350</v>
      </c>
      <c r="O141" s="94" t="s">
        <v>107</v>
      </c>
      <c r="P141" s="6">
        <v>240</v>
      </c>
      <c r="Q141" s="200">
        <v>0</v>
      </c>
      <c r="R141" s="200">
        <v>3241.5</v>
      </c>
      <c r="S141" s="200">
        <v>3241.5</v>
      </c>
    </row>
    <row r="142" spans="1:19" ht="25.5" customHeight="1">
      <c r="A142" s="97"/>
      <c r="B142" s="96"/>
      <c r="C142" s="101"/>
      <c r="D142" s="99"/>
      <c r="E142" s="111"/>
      <c r="F142" s="111"/>
      <c r="G142" s="103"/>
      <c r="H142" s="11" t="s">
        <v>532</v>
      </c>
      <c r="I142" s="10">
        <v>27</v>
      </c>
      <c r="J142" s="16">
        <v>4</v>
      </c>
      <c r="K142" s="16">
        <v>9</v>
      </c>
      <c r="L142" s="93" t="s">
        <v>528</v>
      </c>
      <c r="M142" s="94" t="s">
        <v>349</v>
      </c>
      <c r="N142" s="94" t="s">
        <v>367</v>
      </c>
      <c r="O142" s="94" t="s">
        <v>394</v>
      </c>
      <c r="P142" s="6"/>
      <c r="Q142" s="200">
        <f aca="true" t="shared" si="14" ref="Q142:S143">Q143</f>
        <v>0</v>
      </c>
      <c r="R142" s="200">
        <f t="shared" si="14"/>
        <v>10401.8</v>
      </c>
      <c r="S142" s="200">
        <f t="shared" si="14"/>
        <v>11059.8</v>
      </c>
    </row>
    <row r="143" spans="1:19" ht="33" customHeight="1">
      <c r="A143" s="97"/>
      <c r="B143" s="96"/>
      <c r="C143" s="101"/>
      <c r="D143" s="99"/>
      <c r="E143" s="111"/>
      <c r="F143" s="111"/>
      <c r="G143" s="103">
        <v>611</v>
      </c>
      <c r="H143" s="11" t="s">
        <v>474</v>
      </c>
      <c r="I143" s="10">
        <v>27</v>
      </c>
      <c r="J143" s="16">
        <v>4</v>
      </c>
      <c r="K143" s="16">
        <v>9</v>
      </c>
      <c r="L143" s="93" t="s">
        <v>528</v>
      </c>
      <c r="M143" s="94" t="s">
        <v>349</v>
      </c>
      <c r="N143" s="94" t="s">
        <v>367</v>
      </c>
      <c r="O143" s="94" t="s">
        <v>107</v>
      </c>
      <c r="P143" s="6"/>
      <c r="Q143" s="200">
        <f t="shared" si="14"/>
        <v>0</v>
      </c>
      <c r="R143" s="200">
        <f t="shared" si="14"/>
        <v>10401.8</v>
      </c>
      <c r="S143" s="200">
        <f t="shared" si="14"/>
        <v>11059.8</v>
      </c>
    </row>
    <row r="144" spans="1:19" ht="27.75" customHeight="1">
      <c r="A144" s="97"/>
      <c r="B144" s="96"/>
      <c r="C144" s="101"/>
      <c r="D144" s="99"/>
      <c r="E144" s="102"/>
      <c r="F144" s="102"/>
      <c r="G144" s="103"/>
      <c r="H144" s="30" t="s">
        <v>459</v>
      </c>
      <c r="I144" s="6">
        <v>27</v>
      </c>
      <c r="J144" s="7">
        <v>4</v>
      </c>
      <c r="K144" s="16">
        <v>9</v>
      </c>
      <c r="L144" s="93" t="s">
        <v>528</v>
      </c>
      <c r="M144" s="94" t="s">
        <v>349</v>
      </c>
      <c r="N144" s="94" t="s">
        <v>367</v>
      </c>
      <c r="O144" s="94" t="s">
        <v>107</v>
      </c>
      <c r="P144" s="6">
        <v>240</v>
      </c>
      <c r="Q144" s="198">
        <v>0</v>
      </c>
      <c r="R144" s="198">
        <v>10401.8</v>
      </c>
      <c r="S144" s="198">
        <v>11059.8</v>
      </c>
    </row>
    <row r="145" spans="1:19" ht="24.75" customHeight="1">
      <c r="A145" s="97"/>
      <c r="B145" s="96"/>
      <c r="C145" s="101"/>
      <c r="D145" s="99"/>
      <c r="E145" s="102"/>
      <c r="F145" s="102"/>
      <c r="G145" s="103"/>
      <c r="H145" s="5" t="s">
        <v>568</v>
      </c>
      <c r="I145" s="13">
        <v>27</v>
      </c>
      <c r="J145" s="7">
        <v>4</v>
      </c>
      <c r="K145" s="16">
        <v>9</v>
      </c>
      <c r="L145" s="93" t="s">
        <v>528</v>
      </c>
      <c r="M145" s="94" t="s">
        <v>349</v>
      </c>
      <c r="N145" s="94" t="s">
        <v>368</v>
      </c>
      <c r="O145" s="94" t="s">
        <v>394</v>
      </c>
      <c r="P145" s="6"/>
      <c r="Q145" s="200">
        <f aca="true" t="shared" si="15" ref="Q145:S146">Q146</f>
        <v>0</v>
      </c>
      <c r="R145" s="200">
        <f t="shared" si="15"/>
        <v>1031.1</v>
      </c>
      <c r="S145" s="200">
        <f t="shared" si="15"/>
        <v>1031.1</v>
      </c>
    </row>
    <row r="146" spans="1:19" ht="39" customHeight="1">
      <c r="A146" s="97"/>
      <c r="B146" s="96"/>
      <c r="C146" s="101"/>
      <c r="D146" s="99"/>
      <c r="E146" s="102"/>
      <c r="F146" s="102"/>
      <c r="G146" s="103"/>
      <c r="H146" s="5" t="s">
        <v>33</v>
      </c>
      <c r="I146" s="13">
        <v>27</v>
      </c>
      <c r="J146" s="7">
        <v>4</v>
      </c>
      <c r="K146" s="16">
        <v>9</v>
      </c>
      <c r="L146" s="93" t="s">
        <v>528</v>
      </c>
      <c r="M146" s="94" t="s">
        <v>349</v>
      </c>
      <c r="N146" s="94" t="s">
        <v>368</v>
      </c>
      <c r="O146" s="94" t="s">
        <v>32</v>
      </c>
      <c r="P146" s="6"/>
      <c r="Q146" s="200">
        <f t="shared" si="15"/>
        <v>0</v>
      </c>
      <c r="R146" s="200">
        <f t="shared" si="15"/>
        <v>1031.1</v>
      </c>
      <c r="S146" s="200">
        <f t="shared" si="15"/>
        <v>1031.1</v>
      </c>
    </row>
    <row r="147" spans="1:19" ht="24.75" customHeight="1">
      <c r="A147" s="97"/>
      <c r="B147" s="96"/>
      <c r="C147" s="101"/>
      <c r="D147" s="99"/>
      <c r="E147" s="102"/>
      <c r="F147" s="102"/>
      <c r="G147" s="103"/>
      <c r="H147" s="5" t="s">
        <v>459</v>
      </c>
      <c r="I147" s="13">
        <v>27</v>
      </c>
      <c r="J147" s="7">
        <v>4</v>
      </c>
      <c r="K147" s="16">
        <v>9</v>
      </c>
      <c r="L147" s="93" t="s">
        <v>528</v>
      </c>
      <c r="M147" s="94" t="s">
        <v>349</v>
      </c>
      <c r="N147" s="94" t="s">
        <v>368</v>
      </c>
      <c r="O147" s="94" t="s">
        <v>32</v>
      </c>
      <c r="P147" s="6">
        <v>240</v>
      </c>
      <c r="Q147" s="200">
        <v>0</v>
      </c>
      <c r="R147" s="200">
        <v>1031.1</v>
      </c>
      <c r="S147" s="200">
        <v>1031.1</v>
      </c>
    </row>
    <row r="148" spans="1:19" s="174" customFormat="1" ht="24.75" customHeight="1">
      <c r="A148" s="138"/>
      <c r="B148" s="139"/>
      <c r="C148" s="149"/>
      <c r="D148" s="146"/>
      <c r="E148" s="141"/>
      <c r="F148" s="141"/>
      <c r="G148" s="151">
        <v>850</v>
      </c>
      <c r="H148" s="145" t="s">
        <v>334</v>
      </c>
      <c r="I148" s="148">
        <v>27</v>
      </c>
      <c r="J148" s="152">
        <v>4</v>
      </c>
      <c r="K148" s="135">
        <v>12</v>
      </c>
      <c r="L148" s="136"/>
      <c r="M148" s="137"/>
      <c r="N148" s="137"/>
      <c r="O148" s="137"/>
      <c r="P148" s="142"/>
      <c r="Q148" s="201">
        <f>Q149+Q171</f>
        <v>7150.300000000001</v>
      </c>
      <c r="R148" s="201">
        <f>R149+R171</f>
        <v>7150.300000000001</v>
      </c>
      <c r="S148" s="201">
        <f>S149+S171</f>
        <v>7150.300000000001</v>
      </c>
    </row>
    <row r="149" spans="1:19" ht="40.5" customHeight="1">
      <c r="A149" s="97"/>
      <c r="B149" s="96"/>
      <c r="C149" s="95"/>
      <c r="D149" s="99"/>
      <c r="E149" s="113"/>
      <c r="F149" s="113"/>
      <c r="G149" s="87"/>
      <c r="H149" s="191" t="s">
        <v>140</v>
      </c>
      <c r="I149" s="6">
        <v>27</v>
      </c>
      <c r="J149" s="19">
        <v>4</v>
      </c>
      <c r="K149" s="16">
        <v>12</v>
      </c>
      <c r="L149" s="93" t="s">
        <v>453</v>
      </c>
      <c r="M149" s="94" t="s">
        <v>349</v>
      </c>
      <c r="N149" s="94" t="s">
        <v>359</v>
      </c>
      <c r="O149" s="94" t="s">
        <v>394</v>
      </c>
      <c r="P149" s="6"/>
      <c r="Q149" s="200">
        <f>Q150+Q163+Q168+Q153+Q157+Q160</f>
        <v>6656.700000000001</v>
      </c>
      <c r="R149" s="200">
        <f>R150+R163+R168+R153+R157+R160</f>
        <v>6656.700000000001</v>
      </c>
      <c r="S149" s="200">
        <f>S150+S163+S168+S153+S157+S160</f>
        <v>6656.700000000001</v>
      </c>
    </row>
    <row r="150" spans="1:19" ht="36" customHeight="1">
      <c r="A150" s="97"/>
      <c r="B150" s="96"/>
      <c r="C150" s="95"/>
      <c r="D150" s="99"/>
      <c r="E150" s="113"/>
      <c r="F150" s="113"/>
      <c r="G150" s="87"/>
      <c r="H150" s="106" t="s">
        <v>106</v>
      </c>
      <c r="I150" s="6">
        <v>27</v>
      </c>
      <c r="J150" s="19">
        <v>4</v>
      </c>
      <c r="K150" s="16">
        <v>12</v>
      </c>
      <c r="L150" s="93" t="s">
        <v>453</v>
      </c>
      <c r="M150" s="94" t="s">
        <v>349</v>
      </c>
      <c r="N150" s="94" t="s">
        <v>350</v>
      </c>
      <c r="O150" s="94" t="s">
        <v>394</v>
      </c>
      <c r="P150" s="6"/>
      <c r="Q150" s="200">
        <f aca="true" t="shared" si="16" ref="Q150:S151">Q151</f>
        <v>200</v>
      </c>
      <c r="R150" s="200">
        <f t="shared" si="16"/>
        <v>200</v>
      </c>
      <c r="S150" s="200">
        <f t="shared" si="16"/>
        <v>200</v>
      </c>
    </row>
    <row r="151" spans="1:19" ht="21.75" customHeight="1">
      <c r="A151" s="97"/>
      <c r="B151" s="96"/>
      <c r="C151" s="95"/>
      <c r="D151" s="99"/>
      <c r="E151" s="113"/>
      <c r="F151" s="113"/>
      <c r="G151" s="87"/>
      <c r="H151" s="106" t="s">
        <v>22</v>
      </c>
      <c r="I151" s="6">
        <v>27</v>
      </c>
      <c r="J151" s="19">
        <v>4</v>
      </c>
      <c r="K151" s="16">
        <v>12</v>
      </c>
      <c r="L151" s="93" t="s">
        <v>453</v>
      </c>
      <c r="M151" s="94" t="s">
        <v>349</v>
      </c>
      <c r="N151" s="94" t="s">
        <v>350</v>
      </c>
      <c r="O151" s="94" t="s">
        <v>23</v>
      </c>
      <c r="P151" s="6"/>
      <c r="Q151" s="200">
        <f t="shared" si="16"/>
        <v>200</v>
      </c>
      <c r="R151" s="200">
        <f t="shared" si="16"/>
        <v>200</v>
      </c>
      <c r="S151" s="200">
        <f t="shared" si="16"/>
        <v>200</v>
      </c>
    </row>
    <row r="152" spans="1:19" ht="24" customHeight="1">
      <c r="A152" s="97"/>
      <c r="B152" s="96"/>
      <c r="C152" s="95"/>
      <c r="D152" s="99"/>
      <c r="E152" s="113"/>
      <c r="F152" s="113"/>
      <c r="G152" s="87"/>
      <c r="H152" s="106" t="s">
        <v>461</v>
      </c>
      <c r="I152" s="6">
        <v>27</v>
      </c>
      <c r="J152" s="19">
        <v>4</v>
      </c>
      <c r="K152" s="16">
        <v>12</v>
      </c>
      <c r="L152" s="93" t="s">
        <v>453</v>
      </c>
      <c r="M152" s="94" t="s">
        <v>349</v>
      </c>
      <c r="N152" s="94" t="s">
        <v>350</v>
      </c>
      <c r="O152" s="94" t="s">
        <v>23</v>
      </c>
      <c r="P152" s="6">
        <v>610</v>
      </c>
      <c r="Q152" s="200">
        <v>200</v>
      </c>
      <c r="R152" s="200">
        <v>200</v>
      </c>
      <c r="S152" s="200">
        <v>200</v>
      </c>
    </row>
    <row r="153" spans="1:19" ht="24" customHeight="1">
      <c r="A153" s="97"/>
      <c r="B153" s="96"/>
      <c r="C153" s="95"/>
      <c r="D153" s="99"/>
      <c r="E153" s="113"/>
      <c r="F153" s="113"/>
      <c r="G153" s="87"/>
      <c r="H153" s="106" t="s">
        <v>759</v>
      </c>
      <c r="I153" s="8">
        <v>27</v>
      </c>
      <c r="J153" s="19">
        <v>4</v>
      </c>
      <c r="K153" s="16">
        <v>12</v>
      </c>
      <c r="L153" s="93" t="s">
        <v>453</v>
      </c>
      <c r="M153" s="94" t="s">
        <v>349</v>
      </c>
      <c r="N153" s="94" t="s">
        <v>367</v>
      </c>
      <c r="O153" s="94" t="s">
        <v>394</v>
      </c>
      <c r="P153" s="6"/>
      <c r="Q153" s="200">
        <f>Q154</f>
        <v>118</v>
      </c>
      <c r="R153" s="200">
        <f>R154</f>
        <v>118</v>
      </c>
      <c r="S153" s="200">
        <f>S154</f>
        <v>118</v>
      </c>
    </row>
    <row r="154" spans="1:19" ht="24" customHeight="1">
      <c r="A154" s="97"/>
      <c r="B154" s="96"/>
      <c r="C154" s="95"/>
      <c r="D154" s="99"/>
      <c r="E154" s="113"/>
      <c r="F154" s="113"/>
      <c r="G154" s="87"/>
      <c r="H154" s="106" t="s">
        <v>22</v>
      </c>
      <c r="I154" s="8">
        <v>27</v>
      </c>
      <c r="J154" s="19">
        <v>4</v>
      </c>
      <c r="K154" s="16">
        <v>12</v>
      </c>
      <c r="L154" s="93" t="s">
        <v>453</v>
      </c>
      <c r="M154" s="94" t="s">
        <v>349</v>
      </c>
      <c r="N154" s="94" t="s">
        <v>367</v>
      </c>
      <c r="O154" s="94" t="s">
        <v>23</v>
      </c>
      <c r="P154" s="6"/>
      <c r="Q154" s="200">
        <f>Q155+Q156</f>
        <v>118</v>
      </c>
      <c r="R154" s="200">
        <f>R155+R156</f>
        <v>118</v>
      </c>
      <c r="S154" s="200">
        <f>S155+S156</f>
        <v>118</v>
      </c>
    </row>
    <row r="155" spans="1:19" ht="24" customHeight="1">
      <c r="A155" s="97"/>
      <c r="B155" s="96"/>
      <c r="C155" s="95"/>
      <c r="D155" s="99"/>
      <c r="E155" s="113"/>
      <c r="F155" s="113"/>
      <c r="G155" s="87"/>
      <c r="H155" s="5" t="s">
        <v>459</v>
      </c>
      <c r="I155" s="8">
        <v>27</v>
      </c>
      <c r="J155" s="19">
        <v>4</v>
      </c>
      <c r="K155" s="16">
        <v>12</v>
      </c>
      <c r="L155" s="93" t="s">
        <v>453</v>
      </c>
      <c r="M155" s="94" t="s">
        <v>349</v>
      </c>
      <c r="N155" s="94" t="s">
        <v>367</v>
      </c>
      <c r="O155" s="94" t="s">
        <v>23</v>
      </c>
      <c r="P155" s="6">
        <v>240</v>
      </c>
      <c r="Q155" s="200">
        <v>30</v>
      </c>
      <c r="R155" s="200">
        <v>0</v>
      </c>
      <c r="S155" s="200">
        <v>0</v>
      </c>
    </row>
    <row r="156" spans="1:19" ht="24" customHeight="1">
      <c r="A156" s="97"/>
      <c r="B156" s="96"/>
      <c r="C156" s="95"/>
      <c r="D156" s="99"/>
      <c r="E156" s="113"/>
      <c r="F156" s="113"/>
      <c r="G156" s="87"/>
      <c r="H156" s="106" t="s">
        <v>461</v>
      </c>
      <c r="I156" s="8">
        <v>27</v>
      </c>
      <c r="J156" s="19">
        <v>4</v>
      </c>
      <c r="K156" s="16">
        <v>12</v>
      </c>
      <c r="L156" s="93" t="s">
        <v>453</v>
      </c>
      <c r="M156" s="94" t="s">
        <v>349</v>
      </c>
      <c r="N156" s="94" t="s">
        <v>367</v>
      </c>
      <c r="O156" s="94" t="s">
        <v>23</v>
      </c>
      <c r="P156" s="6">
        <v>610</v>
      </c>
      <c r="Q156" s="200">
        <v>88</v>
      </c>
      <c r="R156" s="200">
        <v>118</v>
      </c>
      <c r="S156" s="200">
        <v>118</v>
      </c>
    </row>
    <row r="157" spans="1:19" ht="24" customHeight="1">
      <c r="A157" s="97"/>
      <c r="B157" s="96"/>
      <c r="C157" s="95"/>
      <c r="D157" s="99"/>
      <c r="E157" s="113"/>
      <c r="F157" s="113"/>
      <c r="G157" s="87"/>
      <c r="H157" s="106" t="s">
        <v>818</v>
      </c>
      <c r="I157" s="8">
        <v>27</v>
      </c>
      <c r="J157" s="19">
        <v>4</v>
      </c>
      <c r="K157" s="16">
        <v>12</v>
      </c>
      <c r="L157" s="93" t="s">
        <v>453</v>
      </c>
      <c r="M157" s="94" t="s">
        <v>349</v>
      </c>
      <c r="N157" s="94" t="s">
        <v>368</v>
      </c>
      <c r="O157" s="94" t="s">
        <v>394</v>
      </c>
      <c r="P157" s="6"/>
      <c r="Q157" s="200">
        <f aca="true" t="shared" si="17" ref="Q157:S158">Q158</f>
        <v>20</v>
      </c>
      <c r="R157" s="200">
        <f t="shared" si="17"/>
        <v>20</v>
      </c>
      <c r="S157" s="200">
        <f t="shared" si="17"/>
        <v>20</v>
      </c>
    </row>
    <row r="158" spans="1:19" ht="24" customHeight="1">
      <c r="A158" s="97"/>
      <c r="B158" s="96"/>
      <c r="C158" s="95"/>
      <c r="D158" s="99"/>
      <c r="E158" s="113"/>
      <c r="F158" s="113"/>
      <c r="G158" s="87"/>
      <c r="H158" s="106" t="s">
        <v>22</v>
      </c>
      <c r="I158" s="8">
        <v>27</v>
      </c>
      <c r="J158" s="19">
        <v>4</v>
      </c>
      <c r="K158" s="16">
        <v>12</v>
      </c>
      <c r="L158" s="93" t="s">
        <v>453</v>
      </c>
      <c r="M158" s="94" t="s">
        <v>349</v>
      </c>
      <c r="N158" s="94" t="s">
        <v>368</v>
      </c>
      <c r="O158" s="94" t="s">
        <v>23</v>
      </c>
      <c r="P158" s="6"/>
      <c r="Q158" s="200">
        <f t="shared" si="17"/>
        <v>20</v>
      </c>
      <c r="R158" s="200">
        <f t="shared" si="17"/>
        <v>20</v>
      </c>
      <c r="S158" s="200">
        <f t="shared" si="17"/>
        <v>20</v>
      </c>
    </row>
    <row r="159" spans="1:19" ht="24" customHeight="1">
      <c r="A159" s="97"/>
      <c r="B159" s="96"/>
      <c r="C159" s="95"/>
      <c r="D159" s="99"/>
      <c r="E159" s="113"/>
      <c r="F159" s="113"/>
      <c r="G159" s="87"/>
      <c r="H159" s="106" t="s">
        <v>461</v>
      </c>
      <c r="I159" s="8">
        <v>27</v>
      </c>
      <c r="J159" s="19">
        <v>4</v>
      </c>
      <c r="K159" s="16">
        <v>12</v>
      </c>
      <c r="L159" s="93" t="s">
        <v>453</v>
      </c>
      <c r="M159" s="94" t="s">
        <v>349</v>
      </c>
      <c r="N159" s="94" t="s">
        <v>368</v>
      </c>
      <c r="O159" s="94" t="s">
        <v>23</v>
      </c>
      <c r="P159" s="6">
        <v>610</v>
      </c>
      <c r="Q159" s="200">
        <v>20</v>
      </c>
      <c r="R159" s="200">
        <v>20</v>
      </c>
      <c r="S159" s="200">
        <v>20</v>
      </c>
    </row>
    <row r="160" spans="1:19" ht="32.25" customHeight="1">
      <c r="A160" s="97"/>
      <c r="B160" s="96"/>
      <c r="C160" s="95"/>
      <c r="D160" s="99"/>
      <c r="E160" s="113"/>
      <c r="F160" s="113"/>
      <c r="G160" s="87"/>
      <c r="H160" s="106" t="s">
        <v>819</v>
      </c>
      <c r="I160" s="8">
        <v>27</v>
      </c>
      <c r="J160" s="19">
        <v>4</v>
      </c>
      <c r="K160" s="16">
        <v>12</v>
      </c>
      <c r="L160" s="93" t="s">
        <v>453</v>
      </c>
      <c r="M160" s="94" t="s">
        <v>349</v>
      </c>
      <c r="N160" s="94" t="s">
        <v>363</v>
      </c>
      <c r="O160" s="94" t="s">
        <v>394</v>
      </c>
      <c r="P160" s="6"/>
      <c r="Q160" s="200">
        <f aca="true" t="shared" si="18" ref="Q160:S161">Q161</f>
        <v>100</v>
      </c>
      <c r="R160" s="200">
        <f t="shared" si="18"/>
        <v>100</v>
      </c>
      <c r="S160" s="200">
        <f t="shared" si="18"/>
        <v>100</v>
      </c>
    </row>
    <row r="161" spans="1:19" ht="24" customHeight="1">
      <c r="A161" s="97"/>
      <c r="B161" s="96"/>
      <c r="C161" s="95"/>
      <c r="D161" s="99"/>
      <c r="E161" s="113"/>
      <c r="F161" s="113"/>
      <c r="G161" s="87"/>
      <c r="H161" s="106" t="s">
        <v>22</v>
      </c>
      <c r="I161" s="8">
        <v>27</v>
      </c>
      <c r="J161" s="19">
        <v>4</v>
      </c>
      <c r="K161" s="16">
        <v>12</v>
      </c>
      <c r="L161" s="93" t="s">
        <v>453</v>
      </c>
      <c r="M161" s="94" t="s">
        <v>349</v>
      </c>
      <c r="N161" s="94" t="s">
        <v>363</v>
      </c>
      <c r="O161" s="94" t="s">
        <v>23</v>
      </c>
      <c r="P161" s="6"/>
      <c r="Q161" s="200">
        <f t="shared" si="18"/>
        <v>100</v>
      </c>
      <c r="R161" s="200">
        <f t="shared" si="18"/>
        <v>100</v>
      </c>
      <c r="S161" s="200">
        <f t="shared" si="18"/>
        <v>100</v>
      </c>
    </row>
    <row r="162" spans="1:19" ht="24" customHeight="1">
      <c r="A162" s="97"/>
      <c r="B162" s="96"/>
      <c r="C162" s="95"/>
      <c r="D162" s="99"/>
      <c r="E162" s="113"/>
      <c r="F162" s="113"/>
      <c r="G162" s="87"/>
      <c r="H162" s="106" t="s">
        <v>461</v>
      </c>
      <c r="I162" s="8">
        <v>27</v>
      </c>
      <c r="J162" s="19">
        <v>4</v>
      </c>
      <c r="K162" s="16">
        <v>12</v>
      </c>
      <c r="L162" s="93" t="s">
        <v>453</v>
      </c>
      <c r="M162" s="94" t="s">
        <v>349</v>
      </c>
      <c r="N162" s="94" t="s">
        <v>363</v>
      </c>
      <c r="O162" s="94" t="s">
        <v>23</v>
      </c>
      <c r="P162" s="6">
        <v>610</v>
      </c>
      <c r="Q162" s="200">
        <v>100</v>
      </c>
      <c r="R162" s="200">
        <v>100</v>
      </c>
      <c r="S162" s="200">
        <v>100</v>
      </c>
    </row>
    <row r="163" spans="1:19" ht="27.75" customHeight="1">
      <c r="A163" s="97"/>
      <c r="B163" s="96"/>
      <c r="C163" s="95"/>
      <c r="D163" s="99"/>
      <c r="E163" s="113"/>
      <c r="F163" s="113"/>
      <c r="G163" s="87"/>
      <c r="H163" s="5" t="s">
        <v>411</v>
      </c>
      <c r="I163" s="8">
        <v>27</v>
      </c>
      <c r="J163" s="19">
        <v>4</v>
      </c>
      <c r="K163" s="16">
        <v>12</v>
      </c>
      <c r="L163" s="93" t="s">
        <v>453</v>
      </c>
      <c r="M163" s="94" t="s">
        <v>349</v>
      </c>
      <c r="N163" s="94" t="s">
        <v>352</v>
      </c>
      <c r="O163" s="94" t="s">
        <v>394</v>
      </c>
      <c r="P163" s="6"/>
      <c r="Q163" s="200">
        <f>Q164+Q166</f>
        <v>6068.700000000001</v>
      </c>
      <c r="R163" s="200">
        <f>R164+R166</f>
        <v>6068.700000000001</v>
      </c>
      <c r="S163" s="200">
        <f>S164+S166</f>
        <v>6068.700000000001</v>
      </c>
    </row>
    <row r="164" spans="1:19" ht="27.75" customHeight="1">
      <c r="A164" s="97"/>
      <c r="B164" s="96"/>
      <c r="C164" s="95"/>
      <c r="D164" s="99"/>
      <c r="E164" s="113"/>
      <c r="F164" s="113"/>
      <c r="G164" s="87"/>
      <c r="H164" s="5" t="s">
        <v>22</v>
      </c>
      <c r="I164" s="8">
        <v>27</v>
      </c>
      <c r="J164" s="19">
        <v>4</v>
      </c>
      <c r="K164" s="16">
        <v>12</v>
      </c>
      <c r="L164" s="93" t="s">
        <v>453</v>
      </c>
      <c r="M164" s="94" t="s">
        <v>349</v>
      </c>
      <c r="N164" s="94" t="s">
        <v>352</v>
      </c>
      <c r="O164" s="94" t="s">
        <v>23</v>
      </c>
      <c r="P164" s="6"/>
      <c r="Q164" s="200">
        <f>Q165</f>
        <v>5427.1</v>
      </c>
      <c r="R164" s="200">
        <f>R165</f>
        <v>5427.1</v>
      </c>
      <c r="S164" s="200">
        <f>S165</f>
        <v>5427.1</v>
      </c>
    </row>
    <row r="165" spans="1:19" ht="27.75" customHeight="1">
      <c r="A165" s="97"/>
      <c r="B165" s="96"/>
      <c r="C165" s="95"/>
      <c r="D165" s="99"/>
      <c r="E165" s="113"/>
      <c r="F165" s="113"/>
      <c r="G165" s="87"/>
      <c r="H165" s="5" t="s">
        <v>461</v>
      </c>
      <c r="I165" s="8">
        <v>27</v>
      </c>
      <c r="J165" s="19">
        <v>4</v>
      </c>
      <c r="K165" s="16">
        <v>12</v>
      </c>
      <c r="L165" s="93" t="s">
        <v>453</v>
      </c>
      <c r="M165" s="94" t="s">
        <v>349</v>
      </c>
      <c r="N165" s="94" t="s">
        <v>352</v>
      </c>
      <c r="O165" s="94" t="s">
        <v>23</v>
      </c>
      <c r="P165" s="6">
        <v>610</v>
      </c>
      <c r="Q165" s="200">
        <v>5427.1</v>
      </c>
      <c r="R165" s="200">
        <v>5427.1</v>
      </c>
      <c r="S165" s="200">
        <v>5427.1</v>
      </c>
    </row>
    <row r="166" spans="1:19" ht="36.75" customHeight="1">
      <c r="A166" s="97"/>
      <c r="B166" s="96"/>
      <c r="C166" s="95"/>
      <c r="D166" s="99"/>
      <c r="E166" s="113"/>
      <c r="F166" s="113"/>
      <c r="G166" s="87"/>
      <c r="H166" s="5" t="s">
        <v>610</v>
      </c>
      <c r="I166" s="8">
        <v>27</v>
      </c>
      <c r="J166" s="19">
        <v>4</v>
      </c>
      <c r="K166" s="16">
        <v>12</v>
      </c>
      <c r="L166" s="93" t="s">
        <v>453</v>
      </c>
      <c r="M166" s="94" t="s">
        <v>349</v>
      </c>
      <c r="N166" s="94" t="s">
        <v>352</v>
      </c>
      <c r="O166" s="94" t="s">
        <v>609</v>
      </c>
      <c r="P166" s="6"/>
      <c r="Q166" s="200">
        <f>Q167</f>
        <v>641.6</v>
      </c>
      <c r="R166" s="200">
        <f>R167</f>
        <v>641.6</v>
      </c>
      <c r="S166" s="200">
        <f>S167</f>
        <v>641.6</v>
      </c>
    </row>
    <row r="167" spans="1:19" ht="27.75" customHeight="1">
      <c r="A167" s="97"/>
      <c r="B167" s="96"/>
      <c r="C167" s="95"/>
      <c r="D167" s="99"/>
      <c r="E167" s="113"/>
      <c r="F167" s="113"/>
      <c r="G167" s="87"/>
      <c r="H167" s="5" t="s">
        <v>461</v>
      </c>
      <c r="I167" s="8">
        <v>27</v>
      </c>
      <c r="J167" s="19">
        <v>4</v>
      </c>
      <c r="K167" s="16">
        <v>12</v>
      </c>
      <c r="L167" s="93" t="s">
        <v>453</v>
      </c>
      <c r="M167" s="94" t="s">
        <v>349</v>
      </c>
      <c r="N167" s="94" t="s">
        <v>352</v>
      </c>
      <c r="O167" s="94" t="s">
        <v>609</v>
      </c>
      <c r="P167" s="6">
        <v>610</v>
      </c>
      <c r="Q167" s="200">
        <v>641.6</v>
      </c>
      <c r="R167" s="200">
        <v>641.6</v>
      </c>
      <c r="S167" s="200">
        <v>641.6</v>
      </c>
    </row>
    <row r="168" spans="1:19" ht="39" customHeight="1">
      <c r="A168" s="97"/>
      <c r="B168" s="96"/>
      <c r="C168" s="95"/>
      <c r="D168" s="99"/>
      <c r="E168" s="113"/>
      <c r="F168" s="113"/>
      <c r="G168" s="87"/>
      <c r="H168" s="5" t="s">
        <v>43</v>
      </c>
      <c r="I168" s="8">
        <v>27</v>
      </c>
      <c r="J168" s="19">
        <v>4</v>
      </c>
      <c r="K168" s="16">
        <v>12</v>
      </c>
      <c r="L168" s="93" t="s">
        <v>453</v>
      </c>
      <c r="M168" s="94" t="s">
        <v>349</v>
      </c>
      <c r="N168" s="94" t="s">
        <v>354</v>
      </c>
      <c r="O168" s="94" t="s">
        <v>394</v>
      </c>
      <c r="P168" s="6"/>
      <c r="Q168" s="200">
        <f>Q169</f>
        <v>150</v>
      </c>
      <c r="R168" s="200">
        <f aca="true" t="shared" si="19" ref="Q168:S169">R169</f>
        <v>150</v>
      </c>
      <c r="S168" s="200">
        <f t="shared" si="19"/>
        <v>150</v>
      </c>
    </row>
    <row r="169" spans="1:19" ht="29.25" customHeight="1">
      <c r="A169" s="97"/>
      <c r="B169" s="96"/>
      <c r="C169" s="95"/>
      <c r="D169" s="99"/>
      <c r="E169" s="113"/>
      <c r="F169" s="113"/>
      <c r="G169" s="87"/>
      <c r="H169" s="5" t="s">
        <v>22</v>
      </c>
      <c r="I169" s="8">
        <v>27</v>
      </c>
      <c r="J169" s="19">
        <v>4</v>
      </c>
      <c r="K169" s="16">
        <v>12</v>
      </c>
      <c r="L169" s="93" t="s">
        <v>453</v>
      </c>
      <c r="M169" s="94" t="s">
        <v>349</v>
      </c>
      <c r="N169" s="94" t="s">
        <v>354</v>
      </c>
      <c r="O169" s="94" t="s">
        <v>23</v>
      </c>
      <c r="P169" s="6"/>
      <c r="Q169" s="200">
        <f t="shared" si="19"/>
        <v>150</v>
      </c>
      <c r="R169" s="200">
        <f t="shared" si="19"/>
        <v>150</v>
      </c>
      <c r="S169" s="200">
        <f t="shared" si="19"/>
        <v>150</v>
      </c>
    </row>
    <row r="170" spans="1:19" ht="20.25" customHeight="1">
      <c r="A170" s="97"/>
      <c r="B170" s="96"/>
      <c r="C170" s="95"/>
      <c r="D170" s="99"/>
      <c r="E170" s="113"/>
      <c r="F170" s="113"/>
      <c r="G170" s="87"/>
      <c r="H170" s="5" t="s">
        <v>461</v>
      </c>
      <c r="I170" s="8">
        <v>27</v>
      </c>
      <c r="J170" s="19">
        <v>4</v>
      </c>
      <c r="K170" s="16">
        <v>12</v>
      </c>
      <c r="L170" s="93" t="s">
        <v>453</v>
      </c>
      <c r="M170" s="94" t="s">
        <v>349</v>
      </c>
      <c r="N170" s="94" t="s">
        <v>354</v>
      </c>
      <c r="O170" s="94" t="s">
        <v>23</v>
      </c>
      <c r="P170" s="6">
        <v>610</v>
      </c>
      <c r="Q170" s="200">
        <v>150</v>
      </c>
      <c r="R170" s="200">
        <v>150</v>
      </c>
      <c r="S170" s="200">
        <v>150</v>
      </c>
    </row>
    <row r="171" spans="1:19" ht="34.5" customHeight="1">
      <c r="A171" s="97"/>
      <c r="B171" s="96"/>
      <c r="C171" s="101"/>
      <c r="D171" s="99"/>
      <c r="E171" s="374">
        <v>4210200</v>
      </c>
      <c r="F171" s="374"/>
      <c r="G171" s="87">
        <v>521</v>
      </c>
      <c r="H171" s="5" t="s">
        <v>643</v>
      </c>
      <c r="I171" s="8">
        <v>27</v>
      </c>
      <c r="J171" s="7">
        <v>4</v>
      </c>
      <c r="K171" s="16">
        <v>12</v>
      </c>
      <c r="L171" s="93" t="s">
        <v>576</v>
      </c>
      <c r="M171" s="94" t="s">
        <v>349</v>
      </c>
      <c r="N171" s="94" t="s">
        <v>359</v>
      </c>
      <c r="O171" s="94" t="s">
        <v>394</v>
      </c>
      <c r="P171" s="10"/>
      <c r="Q171" s="198">
        <f>Q172+Q178</f>
        <v>493.6</v>
      </c>
      <c r="R171" s="198">
        <f>R172+R178</f>
        <v>493.6</v>
      </c>
      <c r="S171" s="198">
        <f>S172+S178</f>
        <v>493.6</v>
      </c>
    </row>
    <row r="172" spans="1:19" ht="34.5" customHeight="1">
      <c r="A172" s="97"/>
      <c r="B172" s="96"/>
      <c r="C172" s="101"/>
      <c r="D172" s="107"/>
      <c r="E172" s="102"/>
      <c r="F172" s="102"/>
      <c r="G172" s="103">
        <v>521</v>
      </c>
      <c r="H172" s="18" t="s">
        <v>592</v>
      </c>
      <c r="I172" s="8">
        <v>27</v>
      </c>
      <c r="J172" s="7">
        <v>4</v>
      </c>
      <c r="K172" s="16">
        <v>12</v>
      </c>
      <c r="L172" s="93" t="s">
        <v>576</v>
      </c>
      <c r="M172" s="94" t="s">
        <v>349</v>
      </c>
      <c r="N172" s="94" t="s">
        <v>350</v>
      </c>
      <c r="O172" s="94" t="s">
        <v>394</v>
      </c>
      <c r="P172" s="6"/>
      <c r="Q172" s="200">
        <f>Q173+Q176</f>
        <v>413.6</v>
      </c>
      <c r="R172" s="200">
        <f>R173+R176</f>
        <v>413.6</v>
      </c>
      <c r="S172" s="200">
        <f>S173+S176</f>
        <v>413.6</v>
      </c>
    </row>
    <row r="173" spans="1:19" ht="23.25" customHeight="1">
      <c r="A173" s="97"/>
      <c r="B173" s="96"/>
      <c r="C173" s="95"/>
      <c r="D173" s="107"/>
      <c r="E173" s="102"/>
      <c r="F173" s="102"/>
      <c r="G173" s="87"/>
      <c r="H173" s="18" t="s">
        <v>19</v>
      </c>
      <c r="I173" s="8">
        <v>27</v>
      </c>
      <c r="J173" s="21">
        <v>4</v>
      </c>
      <c r="K173" s="16">
        <v>12</v>
      </c>
      <c r="L173" s="93" t="s">
        <v>576</v>
      </c>
      <c r="M173" s="94" t="s">
        <v>349</v>
      </c>
      <c r="N173" s="94" t="s">
        <v>350</v>
      </c>
      <c r="O173" s="94" t="s">
        <v>18</v>
      </c>
      <c r="P173" s="6"/>
      <c r="Q173" s="200">
        <f>SUM(Q174:Q175)</f>
        <v>30</v>
      </c>
      <c r="R173" s="200">
        <f>SUM(R174:R175)</f>
        <v>30</v>
      </c>
      <c r="S173" s="200">
        <f>SUM(S174:S175)</f>
        <v>30</v>
      </c>
    </row>
    <row r="174" spans="1:19" ht="30" customHeight="1">
      <c r="A174" s="97"/>
      <c r="B174" s="96"/>
      <c r="C174" s="95"/>
      <c r="D174" s="107"/>
      <c r="E174" s="102"/>
      <c r="F174" s="102"/>
      <c r="G174" s="87"/>
      <c r="H174" s="18" t="s">
        <v>459</v>
      </c>
      <c r="I174" s="8">
        <v>27</v>
      </c>
      <c r="J174" s="21">
        <v>4</v>
      </c>
      <c r="K174" s="16">
        <v>12</v>
      </c>
      <c r="L174" s="93" t="s">
        <v>576</v>
      </c>
      <c r="M174" s="94" t="s">
        <v>349</v>
      </c>
      <c r="N174" s="94" t="s">
        <v>350</v>
      </c>
      <c r="O174" s="94" t="s">
        <v>18</v>
      </c>
      <c r="P174" s="6">
        <v>240</v>
      </c>
      <c r="Q174" s="200">
        <v>10</v>
      </c>
      <c r="R174" s="200">
        <v>10</v>
      </c>
      <c r="S174" s="200">
        <v>10</v>
      </c>
    </row>
    <row r="175" spans="1:19" ht="38.25" customHeight="1">
      <c r="A175" s="97"/>
      <c r="B175" s="96"/>
      <c r="C175" s="95"/>
      <c r="D175" s="99"/>
      <c r="E175" s="113"/>
      <c r="F175" s="113"/>
      <c r="G175" s="87"/>
      <c r="H175" s="5" t="s">
        <v>582</v>
      </c>
      <c r="I175" s="8">
        <v>27</v>
      </c>
      <c r="J175" s="19">
        <v>4</v>
      </c>
      <c r="K175" s="16">
        <v>12</v>
      </c>
      <c r="L175" s="93" t="s">
        <v>576</v>
      </c>
      <c r="M175" s="94" t="s">
        <v>349</v>
      </c>
      <c r="N175" s="94" t="s">
        <v>350</v>
      </c>
      <c r="O175" s="94" t="s">
        <v>18</v>
      </c>
      <c r="P175" s="6">
        <v>810</v>
      </c>
      <c r="Q175" s="200">
        <v>20</v>
      </c>
      <c r="R175" s="200">
        <v>20</v>
      </c>
      <c r="S175" s="200">
        <v>20</v>
      </c>
    </row>
    <row r="176" spans="1:19" ht="32.25" customHeight="1">
      <c r="A176" s="97"/>
      <c r="B176" s="96"/>
      <c r="C176" s="95"/>
      <c r="D176" s="99"/>
      <c r="E176" s="113"/>
      <c r="F176" s="113"/>
      <c r="G176" s="87"/>
      <c r="H176" s="5" t="s">
        <v>581</v>
      </c>
      <c r="I176" s="8">
        <v>27</v>
      </c>
      <c r="J176" s="19">
        <v>4</v>
      </c>
      <c r="K176" s="16">
        <v>12</v>
      </c>
      <c r="L176" s="93" t="s">
        <v>576</v>
      </c>
      <c r="M176" s="94" t="s">
        <v>349</v>
      </c>
      <c r="N176" s="94" t="s">
        <v>350</v>
      </c>
      <c r="O176" s="94" t="s">
        <v>580</v>
      </c>
      <c r="P176" s="6"/>
      <c r="Q176" s="200">
        <f>Q177</f>
        <v>383.6</v>
      </c>
      <c r="R176" s="200">
        <f>R177</f>
        <v>383.6</v>
      </c>
      <c r="S176" s="200">
        <f>S177</f>
        <v>383.6</v>
      </c>
    </row>
    <row r="177" spans="1:19" ht="32.25" customHeight="1">
      <c r="A177" s="97"/>
      <c r="B177" s="96"/>
      <c r="C177" s="95"/>
      <c r="D177" s="99"/>
      <c r="E177" s="113"/>
      <c r="F177" s="113"/>
      <c r="G177" s="87"/>
      <c r="H177" s="5" t="s">
        <v>582</v>
      </c>
      <c r="I177" s="8">
        <v>27</v>
      </c>
      <c r="J177" s="19">
        <v>4</v>
      </c>
      <c r="K177" s="16">
        <v>12</v>
      </c>
      <c r="L177" s="93" t="s">
        <v>576</v>
      </c>
      <c r="M177" s="94" t="s">
        <v>349</v>
      </c>
      <c r="N177" s="94" t="s">
        <v>350</v>
      </c>
      <c r="O177" s="94" t="s">
        <v>580</v>
      </c>
      <c r="P177" s="6">
        <v>810</v>
      </c>
      <c r="Q177" s="200">
        <v>383.6</v>
      </c>
      <c r="R177" s="200">
        <v>383.6</v>
      </c>
      <c r="S177" s="200">
        <v>383.6</v>
      </c>
    </row>
    <row r="178" spans="1:19" ht="24.75" customHeight="1">
      <c r="A178" s="97"/>
      <c r="B178" s="96"/>
      <c r="C178" s="95"/>
      <c r="D178" s="99"/>
      <c r="E178" s="113"/>
      <c r="F178" s="113"/>
      <c r="G178" s="87"/>
      <c r="H178" s="5" t="s">
        <v>593</v>
      </c>
      <c r="I178" s="8">
        <v>27</v>
      </c>
      <c r="J178" s="19">
        <v>4</v>
      </c>
      <c r="K178" s="16">
        <v>12</v>
      </c>
      <c r="L178" s="93" t="s">
        <v>576</v>
      </c>
      <c r="M178" s="94" t="s">
        <v>349</v>
      </c>
      <c r="N178" s="94" t="s">
        <v>367</v>
      </c>
      <c r="O178" s="94" t="s">
        <v>394</v>
      </c>
      <c r="P178" s="6"/>
      <c r="Q178" s="200">
        <f aca="true" t="shared" si="20" ref="Q178:S179">Q179</f>
        <v>80</v>
      </c>
      <c r="R178" s="200">
        <f t="shared" si="20"/>
        <v>80</v>
      </c>
      <c r="S178" s="200">
        <f t="shared" si="20"/>
        <v>80</v>
      </c>
    </row>
    <row r="179" spans="1:19" ht="30" customHeight="1">
      <c r="A179" s="97"/>
      <c r="B179" s="96"/>
      <c r="C179" s="95"/>
      <c r="D179" s="99"/>
      <c r="E179" s="113"/>
      <c r="F179" s="113"/>
      <c r="G179" s="87"/>
      <c r="H179" s="5" t="s">
        <v>21</v>
      </c>
      <c r="I179" s="8">
        <v>27</v>
      </c>
      <c r="J179" s="19">
        <v>4</v>
      </c>
      <c r="K179" s="16">
        <v>12</v>
      </c>
      <c r="L179" s="93" t="s">
        <v>576</v>
      </c>
      <c r="M179" s="94" t="s">
        <v>349</v>
      </c>
      <c r="N179" s="94" t="s">
        <v>367</v>
      </c>
      <c r="O179" s="94" t="s">
        <v>20</v>
      </c>
      <c r="P179" s="6"/>
      <c r="Q179" s="200">
        <f t="shared" si="20"/>
        <v>80</v>
      </c>
      <c r="R179" s="200">
        <f t="shared" si="20"/>
        <v>80</v>
      </c>
      <c r="S179" s="200">
        <f t="shared" si="20"/>
        <v>80</v>
      </c>
    </row>
    <row r="180" spans="1:19" ht="33" customHeight="1">
      <c r="A180" s="97"/>
      <c r="B180" s="96"/>
      <c r="C180" s="95"/>
      <c r="D180" s="99"/>
      <c r="E180" s="113"/>
      <c r="F180" s="113"/>
      <c r="G180" s="87"/>
      <c r="H180" s="5" t="s">
        <v>459</v>
      </c>
      <c r="I180" s="8">
        <v>27</v>
      </c>
      <c r="J180" s="19">
        <v>4</v>
      </c>
      <c r="K180" s="16">
        <v>12</v>
      </c>
      <c r="L180" s="93" t="s">
        <v>576</v>
      </c>
      <c r="M180" s="94" t="s">
        <v>349</v>
      </c>
      <c r="N180" s="94" t="s">
        <v>367</v>
      </c>
      <c r="O180" s="94" t="s">
        <v>20</v>
      </c>
      <c r="P180" s="6">
        <v>240</v>
      </c>
      <c r="Q180" s="200">
        <v>80</v>
      </c>
      <c r="R180" s="200">
        <v>80</v>
      </c>
      <c r="S180" s="200">
        <v>80</v>
      </c>
    </row>
    <row r="181" spans="1:19" s="174" customFormat="1" ht="26.25" customHeight="1">
      <c r="A181" s="138"/>
      <c r="B181" s="139"/>
      <c r="C181" s="138"/>
      <c r="D181" s="146"/>
      <c r="E181" s="147"/>
      <c r="F181" s="147"/>
      <c r="G181" s="132"/>
      <c r="H181" s="277" t="s">
        <v>392</v>
      </c>
      <c r="I181" s="148">
        <v>27</v>
      </c>
      <c r="J181" s="143">
        <v>5</v>
      </c>
      <c r="K181" s="135"/>
      <c r="L181" s="136"/>
      <c r="M181" s="137"/>
      <c r="N181" s="137"/>
      <c r="O181" s="137"/>
      <c r="P181" s="142"/>
      <c r="Q181" s="201">
        <f>Q182+Q191+Q205+Q214</f>
        <v>62875.9</v>
      </c>
      <c r="R181" s="201">
        <f>R182+R191+R205+R214</f>
        <v>15332.099999999999</v>
      </c>
      <c r="S181" s="201">
        <f>S182+S191+S205+S214</f>
        <v>6775.9</v>
      </c>
    </row>
    <row r="182" spans="1:19" s="174" customFormat="1" ht="29.25" customHeight="1">
      <c r="A182" s="138"/>
      <c r="B182" s="139"/>
      <c r="C182" s="138"/>
      <c r="D182" s="146"/>
      <c r="E182" s="147"/>
      <c r="F182" s="147"/>
      <c r="G182" s="132"/>
      <c r="H182" s="277" t="s">
        <v>393</v>
      </c>
      <c r="I182" s="148">
        <v>27</v>
      </c>
      <c r="J182" s="143">
        <v>5</v>
      </c>
      <c r="K182" s="135">
        <v>1</v>
      </c>
      <c r="L182" s="136"/>
      <c r="M182" s="137"/>
      <c r="N182" s="137"/>
      <c r="O182" s="137"/>
      <c r="P182" s="142"/>
      <c r="Q182" s="201">
        <f aca="true" t="shared" si="21" ref="Q182:S183">Q183</f>
        <v>39699.5</v>
      </c>
      <c r="R182" s="201">
        <f t="shared" si="21"/>
        <v>3828.2</v>
      </c>
      <c r="S182" s="201">
        <f t="shared" si="21"/>
        <v>6222.4</v>
      </c>
    </row>
    <row r="183" spans="1:19" ht="39.75" customHeight="1">
      <c r="A183" s="95"/>
      <c r="B183" s="96"/>
      <c r="C183" s="95"/>
      <c r="D183" s="99"/>
      <c r="E183" s="113"/>
      <c r="F183" s="113"/>
      <c r="G183" s="87"/>
      <c r="H183" s="18" t="s">
        <v>547</v>
      </c>
      <c r="I183" s="8">
        <v>27</v>
      </c>
      <c r="J183" s="19">
        <v>5</v>
      </c>
      <c r="K183" s="16">
        <v>1</v>
      </c>
      <c r="L183" s="93" t="s">
        <v>39</v>
      </c>
      <c r="M183" s="94" t="s">
        <v>349</v>
      </c>
      <c r="N183" s="94" t="s">
        <v>359</v>
      </c>
      <c r="O183" s="94" t="s">
        <v>394</v>
      </c>
      <c r="P183" s="6"/>
      <c r="Q183" s="200">
        <f t="shared" si="21"/>
        <v>39699.5</v>
      </c>
      <c r="R183" s="200">
        <f t="shared" si="21"/>
        <v>3828.2</v>
      </c>
      <c r="S183" s="200">
        <f t="shared" si="21"/>
        <v>6222.4</v>
      </c>
    </row>
    <row r="184" spans="1:19" ht="42" customHeight="1">
      <c r="A184" s="95"/>
      <c r="B184" s="96"/>
      <c r="C184" s="95"/>
      <c r="D184" s="99"/>
      <c r="E184" s="113"/>
      <c r="F184" s="113"/>
      <c r="G184" s="87"/>
      <c r="H184" s="18" t="s">
        <v>714</v>
      </c>
      <c r="I184" s="8">
        <v>27</v>
      </c>
      <c r="J184" s="19">
        <v>5</v>
      </c>
      <c r="K184" s="16">
        <v>1</v>
      </c>
      <c r="L184" s="93" t="s">
        <v>39</v>
      </c>
      <c r="M184" s="94" t="s">
        <v>349</v>
      </c>
      <c r="N184" s="94" t="s">
        <v>548</v>
      </c>
      <c r="O184" s="94" t="s">
        <v>394</v>
      </c>
      <c r="P184" s="6"/>
      <c r="Q184" s="200">
        <f>Q185+Q187+Q189</f>
        <v>39699.5</v>
      </c>
      <c r="R184" s="200">
        <f>R185+R187+R189</f>
        <v>3828.2</v>
      </c>
      <c r="S184" s="200">
        <f>S185+S187+S189</f>
        <v>6222.4</v>
      </c>
    </row>
    <row r="185" spans="1:19" ht="38.25" customHeight="1">
      <c r="A185" s="97"/>
      <c r="B185" s="96"/>
      <c r="C185" s="95"/>
      <c r="D185" s="99"/>
      <c r="E185" s="113"/>
      <c r="F185" s="113"/>
      <c r="G185" s="87"/>
      <c r="H185" s="18" t="s">
        <v>541</v>
      </c>
      <c r="I185" s="8">
        <v>27</v>
      </c>
      <c r="J185" s="19">
        <v>5</v>
      </c>
      <c r="K185" s="16">
        <v>1</v>
      </c>
      <c r="L185" s="93" t="s">
        <v>39</v>
      </c>
      <c r="M185" s="94" t="s">
        <v>349</v>
      </c>
      <c r="N185" s="94" t="s">
        <v>548</v>
      </c>
      <c r="O185" s="94" t="s">
        <v>551</v>
      </c>
      <c r="P185" s="6"/>
      <c r="Q185" s="200">
        <f>Q186</f>
        <v>37151.5</v>
      </c>
      <c r="R185" s="200">
        <f>R186</f>
        <v>0</v>
      </c>
      <c r="S185" s="200">
        <f>S186</f>
        <v>0</v>
      </c>
    </row>
    <row r="186" spans="1:19" ht="23.25" customHeight="1">
      <c r="A186" s="97"/>
      <c r="B186" s="96"/>
      <c r="C186" s="95"/>
      <c r="D186" s="99"/>
      <c r="E186" s="113"/>
      <c r="F186" s="113"/>
      <c r="G186" s="87"/>
      <c r="H186" s="18" t="s">
        <v>313</v>
      </c>
      <c r="I186" s="8">
        <v>27</v>
      </c>
      <c r="J186" s="19">
        <v>5</v>
      </c>
      <c r="K186" s="16">
        <v>1</v>
      </c>
      <c r="L186" s="93" t="s">
        <v>39</v>
      </c>
      <c r="M186" s="94" t="s">
        <v>349</v>
      </c>
      <c r="N186" s="94" t="s">
        <v>548</v>
      </c>
      <c r="O186" s="94" t="s">
        <v>551</v>
      </c>
      <c r="P186" s="6">
        <v>410</v>
      </c>
      <c r="Q186" s="198">
        <v>37151.5</v>
      </c>
      <c r="R186" s="200">
        <v>0</v>
      </c>
      <c r="S186" s="200">
        <v>0</v>
      </c>
    </row>
    <row r="187" spans="1:19" ht="39.75" customHeight="1">
      <c r="A187" s="97"/>
      <c r="B187" s="96"/>
      <c r="C187" s="95"/>
      <c r="D187" s="99"/>
      <c r="E187" s="113"/>
      <c r="F187" s="113"/>
      <c r="G187" s="87"/>
      <c r="H187" s="18" t="s">
        <v>542</v>
      </c>
      <c r="I187" s="8">
        <v>27</v>
      </c>
      <c r="J187" s="19">
        <v>5</v>
      </c>
      <c r="K187" s="16">
        <v>1</v>
      </c>
      <c r="L187" s="93" t="s">
        <v>39</v>
      </c>
      <c r="M187" s="94" t="s">
        <v>349</v>
      </c>
      <c r="N187" s="94" t="s">
        <v>548</v>
      </c>
      <c r="O187" s="94" t="s">
        <v>552</v>
      </c>
      <c r="P187" s="6"/>
      <c r="Q187" s="200">
        <f>Q188</f>
        <v>1548</v>
      </c>
      <c r="R187" s="200">
        <f>R188</f>
        <v>2828.2</v>
      </c>
      <c r="S187" s="200">
        <f>S188</f>
        <v>5222.4</v>
      </c>
    </row>
    <row r="188" spans="1:19" ht="24" customHeight="1">
      <c r="A188" s="97"/>
      <c r="B188" s="96"/>
      <c r="C188" s="95"/>
      <c r="D188" s="99"/>
      <c r="E188" s="113"/>
      <c r="F188" s="113"/>
      <c r="G188" s="87"/>
      <c r="H188" s="18" t="s">
        <v>313</v>
      </c>
      <c r="I188" s="8">
        <v>27</v>
      </c>
      <c r="J188" s="19">
        <v>5</v>
      </c>
      <c r="K188" s="16">
        <v>1</v>
      </c>
      <c r="L188" s="93" t="s">
        <v>39</v>
      </c>
      <c r="M188" s="94" t="s">
        <v>349</v>
      </c>
      <c r="N188" s="94" t="s">
        <v>548</v>
      </c>
      <c r="O188" s="94" t="s">
        <v>552</v>
      </c>
      <c r="P188" s="6">
        <v>410</v>
      </c>
      <c r="Q188" s="198">
        <v>1548</v>
      </c>
      <c r="R188" s="200">
        <v>2828.2</v>
      </c>
      <c r="S188" s="200">
        <v>5222.4</v>
      </c>
    </row>
    <row r="189" spans="1:19" ht="42" customHeight="1">
      <c r="A189" s="97"/>
      <c r="B189" s="96"/>
      <c r="C189" s="95"/>
      <c r="D189" s="99"/>
      <c r="E189" s="113"/>
      <c r="F189" s="113"/>
      <c r="G189" s="87"/>
      <c r="H189" s="18" t="s">
        <v>556</v>
      </c>
      <c r="I189" s="8">
        <v>27</v>
      </c>
      <c r="J189" s="19">
        <v>5</v>
      </c>
      <c r="K189" s="16">
        <v>1</v>
      </c>
      <c r="L189" s="93" t="s">
        <v>39</v>
      </c>
      <c r="M189" s="94" t="s">
        <v>349</v>
      </c>
      <c r="N189" s="94" t="s">
        <v>548</v>
      </c>
      <c r="O189" s="94" t="s">
        <v>555</v>
      </c>
      <c r="P189" s="6"/>
      <c r="Q189" s="200">
        <f>Q190</f>
        <v>1000</v>
      </c>
      <c r="R189" s="200">
        <f>R190</f>
        <v>1000</v>
      </c>
      <c r="S189" s="200">
        <f>S190</f>
        <v>1000</v>
      </c>
    </row>
    <row r="190" spans="1:19" ht="24" customHeight="1">
      <c r="A190" s="97"/>
      <c r="B190" s="96"/>
      <c r="C190" s="95"/>
      <c r="D190" s="99"/>
      <c r="E190" s="113"/>
      <c r="F190" s="113"/>
      <c r="G190" s="87"/>
      <c r="H190" s="18" t="s">
        <v>313</v>
      </c>
      <c r="I190" s="8">
        <v>27</v>
      </c>
      <c r="J190" s="19">
        <v>5</v>
      </c>
      <c r="K190" s="16">
        <v>1</v>
      </c>
      <c r="L190" s="93" t="s">
        <v>39</v>
      </c>
      <c r="M190" s="94" t="s">
        <v>349</v>
      </c>
      <c r="N190" s="94" t="s">
        <v>548</v>
      </c>
      <c r="O190" s="94" t="s">
        <v>555</v>
      </c>
      <c r="P190" s="6">
        <v>410</v>
      </c>
      <c r="Q190" s="200">
        <v>1000</v>
      </c>
      <c r="R190" s="200">
        <v>1000</v>
      </c>
      <c r="S190" s="200">
        <v>1000</v>
      </c>
    </row>
    <row r="191" spans="1:19" s="174" customFormat="1" ht="21" customHeight="1">
      <c r="A191" s="138"/>
      <c r="B191" s="139"/>
      <c r="C191" s="138"/>
      <c r="D191" s="146"/>
      <c r="E191" s="147"/>
      <c r="F191" s="147"/>
      <c r="G191" s="132"/>
      <c r="H191" s="277" t="s">
        <v>473</v>
      </c>
      <c r="I191" s="142">
        <v>27</v>
      </c>
      <c r="J191" s="143">
        <v>5</v>
      </c>
      <c r="K191" s="135">
        <v>2</v>
      </c>
      <c r="L191" s="136"/>
      <c r="M191" s="137"/>
      <c r="N191" s="137"/>
      <c r="O191" s="137"/>
      <c r="P191" s="142"/>
      <c r="Q191" s="201">
        <f>Q192+Q201</f>
        <v>20042</v>
      </c>
      <c r="R191" s="201">
        <f>R192+R201</f>
        <v>10950.4</v>
      </c>
      <c r="S191" s="201">
        <f>S192+S201</f>
        <v>0</v>
      </c>
    </row>
    <row r="192" spans="1:19" ht="39.75" customHeight="1">
      <c r="A192" s="97"/>
      <c r="B192" s="96"/>
      <c r="C192" s="95"/>
      <c r="D192" s="99"/>
      <c r="E192" s="113"/>
      <c r="F192" s="113"/>
      <c r="G192" s="87"/>
      <c r="H192" s="18" t="s">
        <v>795</v>
      </c>
      <c r="I192" s="27">
        <v>27</v>
      </c>
      <c r="J192" s="19">
        <v>5</v>
      </c>
      <c r="K192" s="16">
        <v>2</v>
      </c>
      <c r="L192" s="93" t="s">
        <v>794</v>
      </c>
      <c r="M192" s="94" t="s">
        <v>349</v>
      </c>
      <c r="N192" s="94" t="s">
        <v>359</v>
      </c>
      <c r="O192" s="94" t="s">
        <v>394</v>
      </c>
      <c r="P192" s="6"/>
      <c r="Q192" s="200">
        <f>Q193</f>
        <v>20000</v>
      </c>
      <c r="R192" s="200">
        <f>R193</f>
        <v>10950.4</v>
      </c>
      <c r="S192" s="200">
        <f>S193</f>
        <v>0</v>
      </c>
    </row>
    <row r="193" spans="1:19" ht="39.75" customHeight="1">
      <c r="A193" s="97"/>
      <c r="B193" s="96"/>
      <c r="C193" s="95"/>
      <c r="D193" s="99"/>
      <c r="E193" s="113"/>
      <c r="F193" s="113"/>
      <c r="G193" s="87"/>
      <c r="H193" s="18" t="s">
        <v>638</v>
      </c>
      <c r="I193" s="27">
        <v>27</v>
      </c>
      <c r="J193" s="19">
        <v>5</v>
      </c>
      <c r="K193" s="16">
        <v>2</v>
      </c>
      <c r="L193" s="93" t="s">
        <v>794</v>
      </c>
      <c r="M193" s="94" t="s">
        <v>349</v>
      </c>
      <c r="N193" s="94" t="s">
        <v>350</v>
      </c>
      <c r="O193" s="94" t="s">
        <v>394</v>
      </c>
      <c r="P193" s="6"/>
      <c r="Q193" s="200">
        <f>Q194+Q196+Q198</f>
        <v>20000</v>
      </c>
      <c r="R193" s="200">
        <f>R194+R196+R198</f>
        <v>10950.4</v>
      </c>
      <c r="S193" s="200">
        <f>S194+S196+S198</f>
        <v>0</v>
      </c>
    </row>
    <row r="194" spans="1:19" ht="27" customHeight="1">
      <c r="A194" s="97"/>
      <c r="B194" s="96"/>
      <c r="C194" s="95"/>
      <c r="D194" s="99"/>
      <c r="E194" s="113"/>
      <c r="F194" s="113"/>
      <c r="G194" s="87"/>
      <c r="H194" s="18" t="s">
        <v>29</v>
      </c>
      <c r="I194" s="27">
        <v>27</v>
      </c>
      <c r="J194" s="19">
        <v>5</v>
      </c>
      <c r="K194" s="16">
        <v>2</v>
      </c>
      <c r="L194" s="93" t="s">
        <v>794</v>
      </c>
      <c r="M194" s="94" t="s">
        <v>349</v>
      </c>
      <c r="N194" s="94" t="s">
        <v>350</v>
      </c>
      <c r="O194" s="94" t="s">
        <v>28</v>
      </c>
      <c r="P194" s="6"/>
      <c r="Q194" s="200">
        <f>Q195</f>
        <v>0</v>
      </c>
      <c r="R194" s="200">
        <f>R195</f>
        <v>500</v>
      </c>
      <c r="S194" s="200">
        <f>S195</f>
        <v>0</v>
      </c>
    </row>
    <row r="195" spans="1:19" ht="22.5" customHeight="1">
      <c r="A195" s="97"/>
      <c r="B195" s="96"/>
      <c r="C195" s="95"/>
      <c r="D195" s="99"/>
      <c r="E195" s="113"/>
      <c r="F195" s="113"/>
      <c r="G195" s="87"/>
      <c r="H195" s="18" t="s">
        <v>459</v>
      </c>
      <c r="I195" s="27">
        <v>27</v>
      </c>
      <c r="J195" s="19">
        <v>5</v>
      </c>
      <c r="K195" s="16">
        <v>2</v>
      </c>
      <c r="L195" s="93" t="s">
        <v>794</v>
      </c>
      <c r="M195" s="94" t="s">
        <v>349</v>
      </c>
      <c r="N195" s="94" t="s">
        <v>350</v>
      </c>
      <c r="O195" s="94" t="s">
        <v>28</v>
      </c>
      <c r="P195" s="6">
        <v>240</v>
      </c>
      <c r="Q195" s="200">
        <v>0</v>
      </c>
      <c r="R195" s="200">
        <v>500</v>
      </c>
      <c r="S195" s="200">
        <v>0</v>
      </c>
    </row>
    <row r="196" spans="1:19" ht="22.5" customHeight="1">
      <c r="A196" s="97"/>
      <c r="B196" s="96"/>
      <c r="C196" s="95"/>
      <c r="D196" s="99"/>
      <c r="E196" s="113"/>
      <c r="F196" s="113"/>
      <c r="G196" s="87"/>
      <c r="H196" s="18" t="s">
        <v>640</v>
      </c>
      <c r="I196" s="27">
        <v>27</v>
      </c>
      <c r="J196" s="19">
        <v>5</v>
      </c>
      <c r="K196" s="16">
        <v>2</v>
      </c>
      <c r="L196" s="93" t="s">
        <v>794</v>
      </c>
      <c r="M196" s="94" t="s">
        <v>349</v>
      </c>
      <c r="N196" s="94" t="s">
        <v>350</v>
      </c>
      <c r="O196" s="94" t="s">
        <v>639</v>
      </c>
      <c r="P196" s="6"/>
      <c r="Q196" s="200">
        <f>Q197</f>
        <v>20000</v>
      </c>
      <c r="R196" s="200">
        <f>R197</f>
        <v>0</v>
      </c>
      <c r="S196" s="200">
        <f>S197</f>
        <v>0</v>
      </c>
    </row>
    <row r="197" spans="1:19" ht="22.5" customHeight="1">
      <c r="A197" s="97"/>
      <c r="B197" s="96"/>
      <c r="C197" s="95"/>
      <c r="D197" s="99"/>
      <c r="E197" s="113"/>
      <c r="F197" s="113"/>
      <c r="G197" s="87"/>
      <c r="H197" s="18" t="s">
        <v>459</v>
      </c>
      <c r="I197" s="27">
        <v>27</v>
      </c>
      <c r="J197" s="19">
        <v>5</v>
      </c>
      <c r="K197" s="16">
        <v>2</v>
      </c>
      <c r="L197" s="93" t="s">
        <v>794</v>
      </c>
      <c r="M197" s="94" t="s">
        <v>349</v>
      </c>
      <c r="N197" s="94" t="s">
        <v>350</v>
      </c>
      <c r="O197" s="94" t="s">
        <v>639</v>
      </c>
      <c r="P197" s="6">
        <v>240</v>
      </c>
      <c r="Q197" s="200">
        <v>20000</v>
      </c>
      <c r="R197" s="200">
        <v>0</v>
      </c>
      <c r="S197" s="200">
        <v>0</v>
      </c>
    </row>
    <row r="198" spans="1:19" ht="35.25" customHeight="1">
      <c r="A198" s="97"/>
      <c r="B198" s="96"/>
      <c r="C198" s="95"/>
      <c r="D198" s="99"/>
      <c r="E198" s="113"/>
      <c r="F198" s="113"/>
      <c r="G198" s="87"/>
      <c r="H198" s="114" t="s">
        <v>716</v>
      </c>
      <c r="I198" s="27">
        <v>27</v>
      </c>
      <c r="J198" s="19">
        <v>5</v>
      </c>
      <c r="K198" s="16">
        <v>2</v>
      </c>
      <c r="L198" s="93" t="s">
        <v>794</v>
      </c>
      <c r="M198" s="94" t="s">
        <v>349</v>
      </c>
      <c r="N198" s="94" t="s">
        <v>414</v>
      </c>
      <c r="O198" s="94" t="s">
        <v>394</v>
      </c>
      <c r="P198" s="6"/>
      <c r="Q198" s="200">
        <f aca="true" t="shared" si="22" ref="Q198:S199">Q199</f>
        <v>0</v>
      </c>
      <c r="R198" s="200">
        <f t="shared" si="22"/>
        <v>10450.4</v>
      </c>
      <c r="S198" s="200">
        <f t="shared" si="22"/>
        <v>0</v>
      </c>
    </row>
    <row r="199" spans="1:19" ht="22.5" customHeight="1">
      <c r="A199" s="97"/>
      <c r="B199" s="96"/>
      <c r="C199" s="95"/>
      <c r="D199" s="99"/>
      <c r="E199" s="113"/>
      <c r="F199" s="113"/>
      <c r="G199" s="87"/>
      <c r="H199" s="18" t="s">
        <v>415</v>
      </c>
      <c r="I199" s="27">
        <v>27</v>
      </c>
      <c r="J199" s="19">
        <v>5</v>
      </c>
      <c r="K199" s="16">
        <v>2</v>
      </c>
      <c r="L199" s="93" t="s">
        <v>794</v>
      </c>
      <c r="M199" s="94" t="s">
        <v>349</v>
      </c>
      <c r="N199" s="94" t="s">
        <v>414</v>
      </c>
      <c r="O199" s="94" t="s">
        <v>618</v>
      </c>
      <c r="P199" s="6"/>
      <c r="Q199" s="200">
        <f t="shared" si="22"/>
        <v>0</v>
      </c>
      <c r="R199" s="200">
        <f t="shared" si="22"/>
        <v>10450.4</v>
      </c>
      <c r="S199" s="200">
        <f t="shared" si="22"/>
        <v>0</v>
      </c>
    </row>
    <row r="200" spans="1:19" ht="22.5" customHeight="1">
      <c r="A200" s="97"/>
      <c r="B200" s="96"/>
      <c r="C200" s="95"/>
      <c r="D200" s="99"/>
      <c r="E200" s="113"/>
      <c r="F200" s="113"/>
      <c r="G200" s="87"/>
      <c r="H200" s="18" t="s">
        <v>459</v>
      </c>
      <c r="I200" s="27">
        <v>27</v>
      </c>
      <c r="J200" s="19">
        <v>5</v>
      </c>
      <c r="K200" s="16">
        <v>2</v>
      </c>
      <c r="L200" s="93" t="s">
        <v>794</v>
      </c>
      <c r="M200" s="94" t="s">
        <v>349</v>
      </c>
      <c r="N200" s="94" t="s">
        <v>414</v>
      </c>
      <c r="O200" s="94" t="s">
        <v>618</v>
      </c>
      <c r="P200" s="6">
        <v>240</v>
      </c>
      <c r="Q200" s="200">
        <f>17883.5-17883.5</f>
        <v>0</v>
      </c>
      <c r="R200" s="200">
        <v>10450.4</v>
      </c>
      <c r="S200" s="200">
        <f>17883.5-17883.5</f>
        <v>0</v>
      </c>
    </row>
    <row r="201" spans="1:19" ht="42" customHeight="1">
      <c r="A201" s="97"/>
      <c r="B201" s="96"/>
      <c r="C201" s="95"/>
      <c r="D201" s="99"/>
      <c r="E201" s="113"/>
      <c r="F201" s="113"/>
      <c r="G201" s="87"/>
      <c r="H201" s="11" t="s">
        <v>53</v>
      </c>
      <c r="I201" s="6">
        <v>27</v>
      </c>
      <c r="J201" s="19">
        <v>5</v>
      </c>
      <c r="K201" s="16">
        <v>2</v>
      </c>
      <c r="L201" s="93" t="s">
        <v>573</v>
      </c>
      <c r="M201" s="94" t="s">
        <v>349</v>
      </c>
      <c r="N201" s="94" t="s">
        <v>359</v>
      </c>
      <c r="O201" s="94" t="s">
        <v>394</v>
      </c>
      <c r="P201" s="6"/>
      <c r="Q201" s="200">
        <f>Q202</f>
        <v>42</v>
      </c>
      <c r="R201" s="200">
        <f aca="true" t="shared" si="23" ref="R201:S203">R202</f>
        <v>0</v>
      </c>
      <c r="S201" s="200">
        <f t="shared" si="23"/>
        <v>0</v>
      </c>
    </row>
    <row r="202" spans="1:19" ht="40.5" customHeight="1">
      <c r="A202" s="97"/>
      <c r="B202" s="96"/>
      <c r="C202" s="95"/>
      <c r="D202" s="99"/>
      <c r="E202" s="113"/>
      <c r="F202" s="113"/>
      <c r="G202" s="87"/>
      <c r="H202" s="5" t="s">
        <v>54</v>
      </c>
      <c r="I202" s="27">
        <v>27</v>
      </c>
      <c r="J202" s="19">
        <v>5</v>
      </c>
      <c r="K202" s="16">
        <v>2</v>
      </c>
      <c r="L202" s="93" t="s">
        <v>573</v>
      </c>
      <c r="M202" s="94" t="s">
        <v>349</v>
      </c>
      <c r="N202" s="94" t="s">
        <v>350</v>
      </c>
      <c r="O202" s="94" t="s">
        <v>394</v>
      </c>
      <c r="P202" s="6"/>
      <c r="Q202" s="200">
        <f>Q203</f>
        <v>42</v>
      </c>
      <c r="R202" s="200">
        <f t="shared" si="23"/>
        <v>0</v>
      </c>
      <c r="S202" s="200">
        <f t="shared" si="23"/>
        <v>0</v>
      </c>
    </row>
    <row r="203" spans="1:19" ht="21" customHeight="1">
      <c r="A203" s="97"/>
      <c r="B203" s="96"/>
      <c r="C203" s="95"/>
      <c r="D203" s="99"/>
      <c r="E203" s="113"/>
      <c r="F203" s="113"/>
      <c r="G203" s="87"/>
      <c r="H203" s="18" t="s">
        <v>479</v>
      </c>
      <c r="I203" s="27">
        <v>27</v>
      </c>
      <c r="J203" s="19">
        <v>5</v>
      </c>
      <c r="K203" s="16">
        <v>2</v>
      </c>
      <c r="L203" s="93" t="s">
        <v>573</v>
      </c>
      <c r="M203" s="94" t="s">
        <v>349</v>
      </c>
      <c r="N203" s="94" t="s">
        <v>350</v>
      </c>
      <c r="O203" s="94" t="s">
        <v>478</v>
      </c>
      <c r="P203" s="6"/>
      <c r="Q203" s="200">
        <f>Q204</f>
        <v>42</v>
      </c>
      <c r="R203" s="200">
        <f t="shared" si="23"/>
        <v>0</v>
      </c>
      <c r="S203" s="200">
        <f t="shared" si="23"/>
        <v>0</v>
      </c>
    </row>
    <row r="204" spans="1:19" ht="21" customHeight="1">
      <c r="A204" s="97"/>
      <c r="B204" s="96"/>
      <c r="C204" s="95"/>
      <c r="D204" s="99"/>
      <c r="E204" s="113"/>
      <c r="F204" s="113"/>
      <c r="G204" s="87"/>
      <c r="H204" s="18" t="s">
        <v>459</v>
      </c>
      <c r="I204" s="27">
        <v>27</v>
      </c>
      <c r="J204" s="19">
        <v>5</v>
      </c>
      <c r="K204" s="16">
        <v>2</v>
      </c>
      <c r="L204" s="93" t="s">
        <v>573</v>
      </c>
      <c r="M204" s="94" t="s">
        <v>349</v>
      </c>
      <c r="N204" s="94" t="s">
        <v>350</v>
      </c>
      <c r="O204" s="94" t="s">
        <v>478</v>
      </c>
      <c r="P204" s="6">
        <v>240</v>
      </c>
      <c r="Q204" s="200">
        <v>42</v>
      </c>
      <c r="R204" s="200">
        <v>0</v>
      </c>
      <c r="S204" s="200">
        <v>0</v>
      </c>
    </row>
    <row r="205" spans="1:19" s="174" customFormat="1" ht="26.25" customHeight="1">
      <c r="A205" s="138"/>
      <c r="B205" s="139"/>
      <c r="C205" s="138"/>
      <c r="D205" s="146"/>
      <c r="E205" s="147"/>
      <c r="F205" s="147"/>
      <c r="G205" s="132"/>
      <c r="H205" s="211" t="s">
        <v>38</v>
      </c>
      <c r="I205" s="222">
        <v>27</v>
      </c>
      <c r="J205" s="143">
        <v>5</v>
      </c>
      <c r="K205" s="135">
        <v>3</v>
      </c>
      <c r="L205" s="136"/>
      <c r="M205" s="137"/>
      <c r="N205" s="137"/>
      <c r="O205" s="137"/>
      <c r="P205" s="142"/>
      <c r="Q205" s="201">
        <f>Q206</f>
        <v>284.3</v>
      </c>
      <c r="R205" s="201">
        <f>R206</f>
        <v>203.4</v>
      </c>
      <c r="S205" s="201">
        <f>S210</f>
        <v>203.4</v>
      </c>
    </row>
    <row r="206" spans="1:19" ht="34.5" customHeight="1">
      <c r="A206" s="95"/>
      <c r="B206" s="96"/>
      <c r="C206" s="95"/>
      <c r="D206" s="99"/>
      <c r="E206" s="113"/>
      <c r="F206" s="113"/>
      <c r="G206" s="87"/>
      <c r="H206" s="18" t="s">
        <v>539</v>
      </c>
      <c r="I206" s="6">
        <v>27</v>
      </c>
      <c r="J206" s="19">
        <v>5</v>
      </c>
      <c r="K206" s="16">
        <v>3</v>
      </c>
      <c r="L206" s="93" t="s">
        <v>537</v>
      </c>
      <c r="M206" s="94" t="s">
        <v>349</v>
      </c>
      <c r="N206" s="94" t="s">
        <v>359</v>
      </c>
      <c r="O206" s="94" t="s">
        <v>394</v>
      </c>
      <c r="P206" s="6"/>
      <c r="Q206" s="200">
        <f>Q207</f>
        <v>284.3</v>
      </c>
      <c r="R206" s="200">
        <f>R207</f>
        <v>203.4</v>
      </c>
      <c r="S206" s="200">
        <f>S207</f>
        <v>0</v>
      </c>
    </row>
    <row r="207" spans="1:19" ht="31.5" customHeight="1">
      <c r="A207" s="95"/>
      <c r="B207" s="96"/>
      <c r="C207" s="95"/>
      <c r="D207" s="99"/>
      <c r="E207" s="113"/>
      <c r="F207" s="113"/>
      <c r="G207" s="87"/>
      <c r="H207" s="125" t="s">
        <v>717</v>
      </c>
      <c r="I207" s="6">
        <v>27</v>
      </c>
      <c r="J207" s="19">
        <v>5</v>
      </c>
      <c r="K207" s="16">
        <v>3</v>
      </c>
      <c r="L207" s="93" t="s">
        <v>537</v>
      </c>
      <c r="M207" s="94" t="s">
        <v>349</v>
      </c>
      <c r="N207" s="94" t="s">
        <v>549</v>
      </c>
      <c r="O207" s="94" t="s">
        <v>394</v>
      </c>
      <c r="P207" s="6"/>
      <c r="Q207" s="200">
        <f aca="true" t="shared" si="24" ref="Q207:S208">Q208</f>
        <v>284.3</v>
      </c>
      <c r="R207" s="200">
        <f t="shared" si="24"/>
        <v>203.4</v>
      </c>
      <c r="S207" s="200">
        <f t="shared" si="24"/>
        <v>0</v>
      </c>
    </row>
    <row r="208" spans="1:19" ht="33" customHeight="1">
      <c r="A208" s="95"/>
      <c r="B208" s="96"/>
      <c r="C208" s="95"/>
      <c r="D208" s="99"/>
      <c r="E208" s="113"/>
      <c r="F208" s="113"/>
      <c r="G208" s="87"/>
      <c r="H208" s="18" t="s">
        <v>538</v>
      </c>
      <c r="I208" s="6">
        <v>27</v>
      </c>
      <c r="J208" s="19">
        <v>5</v>
      </c>
      <c r="K208" s="16">
        <v>3</v>
      </c>
      <c r="L208" s="93" t="s">
        <v>537</v>
      </c>
      <c r="M208" s="94" t="s">
        <v>349</v>
      </c>
      <c r="N208" s="94" t="s">
        <v>549</v>
      </c>
      <c r="O208" s="94" t="s">
        <v>550</v>
      </c>
      <c r="P208" s="6"/>
      <c r="Q208" s="200">
        <f t="shared" si="24"/>
        <v>284.3</v>
      </c>
      <c r="R208" s="200">
        <f t="shared" si="24"/>
        <v>203.4</v>
      </c>
      <c r="S208" s="200">
        <f t="shared" si="24"/>
        <v>0</v>
      </c>
    </row>
    <row r="209" spans="1:19" ht="27" customHeight="1">
      <c r="A209" s="95"/>
      <c r="B209" s="96"/>
      <c r="C209" s="95"/>
      <c r="D209" s="99"/>
      <c r="E209" s="113"/>
      <c r="F209" s="113"/>
      <c r="G209" s="87"/>
      <c r="H209" s="18" t="s">
        <v>459</v>
      </c>
      <c r="I209" s="6">
        <v>27</v>
      </c>
      <c r="J209" s="19">
        <v>5</v>
      </c>
      <c r="K209" s="16">
        <v>3</v>
      </c>
      <c r="L209" s="93" t="s">
        <v>537</v>
      </c>
      <c r="M209" s="94" t="s">
        <v>349</v>
      </c>
      <c r="N209" s="94" t="s">
        <v>549</v>
      </c>
      <c r="O209" s="94" t="s">
        <v>550</v>
      </c>
      <c r="P209" s="6">
        <v>240</v>
      </c>
      <c r="Q209" s="200">
        <v>284.3</v>
      </c>
      <c r="R209" s="200">
        <v>203.4</v>
      </c>
      <c r="S209" s="200">
        <v>0</v>
      </c>
    </row>
    <row r="210" spans="1:19" ht="34.5" customHeight="1">
      <c r="A210" s="95"/>
      <c r="B210" s="96"/>
      <c r="C210" s="95"/>
      <c r="D210" s="99"/>
      <c r="E210" s="113"/>
      <c r="F210" s="113"/>
      <c r="G210" s="87"/>
      <c r="H210" s="18" t="s">
        <v>660</v>
      </c>
      <c r="I210" s="6">
        <v>27</v>
      </c>
      <c r="J210" s="19">
        <v>5</v>
      </c>
      <c r="K210" s="16">
        <v>3</v>
      </c>
      <c r="L210" s="93" t="s">
        <v>659</v>
      </c>
      <c r="M210" s="94" t="s">
        <v>349</v>
      </c>
      <c r="N210" s="94" t="s">
        <v>359</v>
      </c>
      <c r="O210" s="94" t="s">
        <v>394</v>
      </c>
      <c r="P210" s="6"/>
      <c r="Q210" s="200">
        <f>Q211</f>
        <v>0</v>
      </c>
      <c r="R210" s="200">
        <f>R211</f>
        <v>0</v>
      </c>
      <c r="S210" s="200">
        <f>S211</f>
        <v>203.4</v>
      </c>
    </row>
    <row r="211" spans="1:19" ht="31.5" customHeight="1">
      <c r="A211" s="95"/>
      <c r="B211" s="96"/>
      <c r="C211" s="95"/>
      <c r="D211" s="99"/>
      <c r="E211" s="113"/>
      <c r="F211" s="113"/>
      <c r="G211" s="87"/>
      <c r="H211" s="125" t="s">
        <v>717</v>
      </c>
      <c r="I211" s="6">
        <v>27</v>
      </c>
      <c r="J211" s="19">
        <v>5</v>
      </c>
      <c r="K211" s="16">
        <v>3</v>
      </c>
      <c r="L211" s="93" t="s">
        <v>659</v>
      </c>
      <c r="M211" s="94" t="s">
        <v>349</v>
      </c>
      <c r="N211" s="94" t="s">
        <v>549</v>
      </c>
      <c r="O211" s="94" t="s">
        <v>394</v>
      </c>
      <c r="P211" s="6"/>
      <c r="Q211" s="200">
        <f aca="true" t="shared" si="25" ref="Q211:S212">Q212</f>
        <v>0</v>
      </c>
      <c r="R211" s="200">
        <f t="shared" si="25"/>
        <v>0</v>
      </c>
      <c r="S211" s="200">
        <f t="shared" si="25"/>
        <v>203.4</v>
      </c>
    </row>
    <row r="212" spans="1:19" ht="33" customHeight="1">
      <c r="A212" s="95"/>
      <c r="B212" s="96"/>
      <c r="C212" s="95"/>
      <c r="D212" s="99"/>
      <c r="E212" s="113"/>
      <c r="F212" s="113"/>
      <c r="G212" s="87"/>
      <c r="H212" s="18" t="s">
        <v>538</v>
      </c>
      <c r="I212" s="6">
        <v>27</v>
      </c>
      <c r="J212" s="19">
        <v>5</v>
      </c>
      <c r="K212" s="16">
        <v>3</v>
      </c>
      <c r="L212" s="93" t="s">
        <v>659</v>
      </c>
      <c r="M212" s="94" t="s">
        <v>349</v>
      </c>
      <c r="N212" s="94" t="s">
        <v>549</v>
      </c>
      <c r="O212" s="94" t="s">
        <v>550</v>
      </c>
      <c r="P212" s="6"/>
      <c r="Q212" s="200">
        <f t="shared" si="25"/>
        <v>0</v>
      </c>
      <c r="R212" s="200">
        <f t="shared" si="25"/>
        <v>0</v>
      </c>
      <c r="S212" s="200">
        <f t="shared" si="25"/>
        <v>203.4</v>
      </c>
    </row>
    <row r="213" spans="1:19" ht="27" customHeight="1">
      <c r="A213" s="95"/>
      <c r="B213" s="96"/>
      <c r="C213" s="95"/>
      <c r="D213" s="99"/>
      <c r="E213" s="113"/>
      <c r="F213" s="113"/>
      <c r="G213" s="87"/>
      <c r="H213" s="18" t="s">
        <v>459</v>
      </c>
      <c r="I213" s="6">
        <v>27</v>
      </c>
      <c r="J213" s="19">
        <v>5</v>
      </c>
      <c r="K213" s="16">
        <v>3</v>
      </c>
      <c r="L213" s="93" t="s">
        <v>659</v>
      </c>
      <c r="M213" s="94" t="s">
        <v>349</v>
      </c>
      <c r="N213" s="94" t="s">
        <v>549</v>
      </c>
      <c r="O213" s="94" t="s">
        <v>550</v>
      </c>
      <c r="P213" s="6">
        <v>240</v>
      </c>
      <c r="Q213" s="200">
        <v>0</v>
      </c>
      <c r="R213" s="200">
        <v>0</v>
      </c>
      <c r="S213" s="200">
        <v>203.4</v>
      </c>
    </row>
    <row r="214" spans="1:19" s="174" customFormat="1" ht="24.75" customHeight="1">
      <c r="A214" s="138"/>
      <c r="B214" s="139"/>
      <c r="C214" s="138"/>
      <c r="D214" s="146"/>
      <c r="E214" s="147"/>
      <c r="F214" s="147"/>
      <c r="G214" s="132"/>
      <c r="H214" s="223" t="s">
        <v>398</v>
      </c>
      <c r="I214" s="224">
        <v>27</v>
      </c>
      <c r="J214" s="143">
        <v>5</v>
      </c>
      <c r="K214" s="135">
        <v>5</v>
      </c>
      <c r="L214" s="136"/>
      <c r="M214" s="137"/>
      <c r="N214" s="137"/>
      <c r="O214" s="137"/>
      <c r="P214" s="142"/>
      <c r="Q214" s="201">
        <f aca="true" t="shared" si="26" ref="Q214:S215">Q215</f>
        <v>2850.1</v>
      </c>
      <c r="R214" s="201">
        <f t="shared" si="26"/>
        <v>350.1</v>
      </c>
      <c r="S214" s="201">
        <f t="shared" si="26"/>
        <v>350.1</v>
      </c>
    </row>
    <row r="215" spans="1:19" s="174" customFormat="1" ht="35.25" customHeight="1">
      <c r="A215" s="138"/>
      <c r="B215" s="139"/>
      <c r="C215" s="138"/>
      <c r="D215" s="146"/>
      <c r="E215" s="147"/>
      <c r="F215" s="147"/>
      <c r="G215" s="132"/>
      <c r="H215" s="11" t="s">
        <v>53</v>
      </c>
      <c r="I215" s="6">
        <v>27</v>
      </c>
      <c r="J215" s="19">
        <v>5</v>
      </c>
      <c r="K215" s="16">
        <v>5</v>
      </c>
      <c r="L215" s="93" t="s">
        <v>573</v>
      </c>
      <c r="M215" s="94" t="s">
        <v>349</v>
      </c>
      <c r="N215" s="94" t="s">
        <v>359</v>
      </c>
      <c r="O215" s="94" t="s">
        <v>394</v>
      </c>
      <c r="P215" s="142"/>
      <c r="Q215" s="201">
        <f t="shared" si="26"/>
        <v>2850.1</v>
      </c>
      <c r="R215" s="201">
        <f t="shared" si="26"/>
        <v>350.1</v>
      </c>
      <c r="S215" s="201">
        <f t="shared" si="26"/>
        <v>350.1</v>
      </c>
    </row>
    <row r="216" spans="1:19" s="174" customFormat="1" ht="32.25" customHeight="1">
      <c r="A216" s="138"/>
      <c r="B216" s="139"/>
      <c r="C216" s="138"/>
      <c r="D216" s="146"/>
      <c r="E216" s="147"/>
      <c r="F216" s="147"/>
      <c r="G216" s="132"/>
      <c r="H216" s="11" t="s">
        <v>54</v>
      </c>
      <c r="I216" s="6">
        <v>27</v>
      </c>
      <c r="J216" s="19">
        <v>5</v>
      </c>
      <c r="K216" s="16">
        <v>5</v>
      </c>
      <c r="L216" s="93" t="s">
        <v>573</v>
      </c>
      <c r="M216" s="94" t="s">
        <v>349</v>
      </c>
      <c r="N216" s="94" t="s">
        <v>350</v>
      </c>
      <c r="O216" s="94" t="s">
        <v>394</v>
      </c>
      <c r="P216" s="142"/>
      <c r="Q216" s="201">
        <f>Q217+Q220+Q223</f>
        <v>2850.1</v>
      </c>
      <c r="R216" s="201">
        <f>R217+R220+R223</f>
        <v>350.1</v>
      </c>
      <c r="S216" s="201">
        <f>S217+S220+S223</f>
        <v>350.1</v>
      </c>
    </row>
    <row r="217" spans="1:19" ht="48" customHeight="1">
      <c r="A217" s="97"/>
      <c r="B217" s="96"/>
      <c r="C217" s="95"/>
      <c r="D217" s="99"/>
      <c r="E217" s="113"/>
      <c r="F217" s="113"/>
      <c r="G217" s="87"/>
      <c r="H217" s="114" t="s">
        <v>24</v>
      </c>
      <c r="I217" s="8">
        <v>27</v>
      </c>
      <c r="J217" s="19">
        <v>5</v>
      </c>
      <c r="K217" s="16">
        <v>5</v>
      </c>
      <c r="L217" s="93" t="s">
        <v>573</v>
      </c>
      <c r="M217" s="94" t="s">
        <v>349</v>
      </c>
      <c r="N217" s="94" t="s">
        <v>350</v>
      </c>
      <c r="O217" s="94" t="s">
        <v>404</v>
      </c>
      <c r="P217" s="6"/>
      <c r="Q217" s="200">
        <f>Q218+Q219</f>
        <v>1359</v>
      </c>
      <c r="R217" s="200">
        <f>R219</f>
        <v>0</v>
      </c>
      <c r="S217" s="200">
        <f>S219</f>
        <v>0</v>
      </c>
    </row>
    <row r="218" spans="1:19" ht="28.5" customHeight="1">
      <c r="A218" s="97"/>
      <c r="B218" s="96"/>
      <c r="C218" s="95"/>
      <c r="D218" s="99"/>
      <c r="E218" s="113"/>
      <c r="F218" s="113"/>
      <c r="G218" s="87"/>
      <c r="H218" s="18" t="s">
        <v>459</v>
      </c>
      <c r="I218" s="8">
        <v>27</v>
      </c>
      <c r="J218" s="19">
        <v>5</v>
      </c>
      <c r="K218" s="16">
        <v>5</v>
      </c>
      <c r="L218" s="93" t="s">
        <v>573</v>
      </c>
      <c r="M218" s="94" t="s">
        <v>349</v>
      </c>
      <c r="N218" s="94" t="s">
        <v>350</v>
      </c>
      <c r="O218" s="94" t="s">
        <v>404</v>
      </c>
      <c r="P218" s="6">
        <v>240</v>
      </c>
      <c r="Q218" s="200">
        <v>11.3</v>
      </c>
      <c r="R218" s="200">
        <v>0</v>
      </c>
      <c r="S218" s="200">
        <v>0</v>
      </c>
    </row>
    <row r="219" spans="1:19" ht="26.25" customHeight="1">
      <c r="A219" s="97"/>
      <c r="B219" s="96"/>
      <c r="C219" s="95"/>
      <c r="D219" s="99"/>
      <c r="E219" s="113"/>
      <c r="F219" s="113"/>
      <c r="G219" s="87"/>
      <c r="H219" s="114" t="s">
        <v>399</v>
      </c>
      <c r="I219" s="8">
        <v>27</v>
      </c>
      <c r="J219" s="19">
        <v>5</v>
      </c>
      <c r="K219" s="16">
        <v>5</v>
      </c>
      <c r="L219" s="93" t="s">
        <v>573</v>
      </c>
      <c r="M219" s="94" t="s">
        <v>349</v>
      </c>
      <c r="N219" s="94" t="s">
        <v>350</v>
      </c>
      <c r="O219" s="94" t="s">
        <v>404</v>
      </c>
      <c r="P219" s="6">
        <v>540</v>
      </c>
      <c r="Q219" s="198">
        <v>1347.7</v>
      </c>
      <c r="R219" s="198">
        <v>0</v>
      </c>
      <c r="S219" s="198">
        <v>0</v>
      </c>
    </row>
    <row r="220" spans="1:19" ht="39" customHeight="1">
      <c r="A220" s="97"/>
      <c r="B220" s="96"/>
      <c r="C220" s="95"/>
      <c r="D220" s="99"/>
      <c r="E220" s="113"/>
      <c r="F220" s="113"/>
      <c r="G220" s="87"/>
      <c r="H220" s="114" t="s">
        <v>26</v>
      </c>
      <c r="I220" s="8">
        <v>27</v>
      </c>
      <c r="J220" s="19">
        <v>5</v>
      </c>
      <c r="K220" s="16">
        <v>5</v>
      </c>
      <c r="L220" s="93" t="s">
        <v>573</v>
      </c>
      <c r="M220" s="94" t="s">
        <v>349</v>
      </c>
      <c r="N220" s="94" t="s">
        <v>350</v>
      </c>
      <c r="O220" s="94" t="s">
        <v>25</v>
      </c>
      <c r="P220" s="6"/>
      <c r="Q220" s="200">
        <f>Q222+Q221</f>
        <v>1141</v>
      </c>
      <c r="R220" s="200">
        <f>R222+R221</f>
        <v>0</v>
      </c>
      <c r="S220" s="200">
        <f>S222+S221</f>
        <v>0</v>
      </c>
    </row>
    <row r="221" spans="1:19" ht="39" customHeight="1">
      <c r="A221" s="97"/>
      <c r="B221" s="96"/>
      <c r="C221" s="95"/>
      <c r="D221" s="99"/>
      <c r="E221" s="113"/>
      <c r="F221" s="113"/>
      <c r="G221" s="87"/>
      <c r="H221" s="18" t="s">
        <v>459</v>
      </c>
      <c r="I221" s="8">
        <v>27</v>
      </c>
      <c r="J221" s="19">
        <v>5</v>
      </c>
      <c r="K221" s="16">
        <v>5</v>
      </c>
      <c r="L221" s="93" t="s">
        <v>573</v>
      </c>
      <c r="M221" s="94" t="s">
        <v>349</v>
      </c>
      <c r="N221" s="94" t="s">
        <v>350</v>
      </c>
      <c r="O221" s="94" t="s">
        <v>25</v>
      </c>
      <c r="P221" s="6">
        <v>240</v>
      </c>
      <c r="Q221" s="200">
        <v>934.4</v>
      </c>
      <c r="R221" s="200">
        <v>0</v>
      </c>
      <c r="S221" s="200">
        <v>0</v>
      </c>
    </row>
    <row r="222" spans="1:19" ht="26.25" customHeight="1">
      <c r="A222" s="97"/>
      <c r="B222" s="96"/>
      <c r="C222" s="95"/>
      <c r="D222" s="99"/>
      <c r="E222" s="113"/>
      <c r="F222" s="113"/>
      <c r="G222" s="87"/>
      <c r="H222" s="114" t="s">
        <v>399</v>
      </c>
      <c r="I222" s="8">
        <v>27</v>
      </c>
      <c r="J222" s="19">
        <v>5</v>
      </c>
      <c r="K222" s="16">
        <v>5</v>
      </c>
      <c r="L222" s="93" t="s">
        <v>573</v>
      </c>
      <c r="M222" s="94" t="s">
        <v>349</v>
      </c>
      <c r="N222" s="94" t="s">
        <v>350</v>
      </c>
      <c r="O222" s="94" t="s">
        <v>25</v>
      </c>
      <c r="P222" s="6">
        <v>540</v>
      </c>
      <c r="Q222" s="198">
        <v>206.6</v>
      </c>
      <c r="R222" s="198">
        <v>0</v>
      </c>
      <c r="S222" s="198">
        <v>0</v>
      </c>
    </row>
    <row r="223" spans="1:19" ht="28.5" customHeight="1">
      <c r="A223" s="97"/>
      <c r="B223" s="96"/>
      <c r="C223" s="95"/>
      <c r="D223" s="99"/>
      <c r="E223" s="113"/>
      <c r="F223" s="113"/>
      <c r="G223" s="87"/>
      <c r="H223" s="5" t="s">
        <v>27</v>
      </c>
      <c r="I223" s="8">
        <v>27</v>
      </c>
      <c r="J223" s="19">
        <v>5</v>
      </c>
      <c r="K223" s="16">
        <v>5</v>
      </c>
      <c r="L223" s="93" t="s">
        <v>573</v>
      </c>
      <c r="M223" s="94" t="s">
        <v>349</v>
      </c>
      <c r="N223" s="94" t="s">
        <v>350</v>
      </c>
      <c r="O223" s="94" t="s">
        <v>112</v>
      </c>
      <c r="P223" s="6"/>
      <c r="Q223" s="200">
        <f>Q224</f>
        <v>350.1</v>
      </c>
      <c r="R223" s="200">
        <f>R224</f>
        <v>350.1</v>
      </c>
      <c r="S223" s="200">
        <f>S224</f>
        <v>350.1</v>
      </c>
    </row>
    <row r="224" spans="1:19" ht="28.5" customHeight="1">
      <c r="A224" s="97"/>
      <c r="B224" s="96"/>
      <c r="C224" s="95"/>
      <c r="D224" s="99"/>
      <c r="E224" s="113"/>
      <c r="F224" s="113"/>
      <c r="G224" s="87"/>
      <c r="H224" s="115" t="s">
        <v>459</v>
      </c>
      <c r="I224" s="6">
        <v>27</v>
      </c>
      <c r="J224" s="19">
        <v>5</v>
      </c>
      <c r="K224" s="16">
        <v>5</v>
      </c>
      <c r="L224" s="93" t="s">
        <v>573</v>
      </c>
      <c r="M224" s="94" t="s">
        <v>349</v>
      </c>
      <c r="N224" s="94" t="s">
        <v>350</v>
      </c>
      <c r="O224" s="94" t="s">
        <v>112</v>
      </c>
      <c r="P224" s="6">
        <v>240</v>
      </c>
      <c r="Q224" s="200">
        <v>350.1</v>
      </c>
      <c r="R224" s="200">
        <v>350.1</v>
      </c>
      <c r="S224" s="200">
        <v>350.1</v>
      </c>
    </row>
    <row r="225" spans="1:19" s="174" customFormat="1" ht="24" customHeight="1">
      <c r="A225" s="138"/>
      <c r="B225" s="139"/>
      <c r="C225" s="149"/>
      <c r="D225" s="146"/>
      <c r="E225" s="150"/>
      <c r="F225" s="150"/>
      <c r="G225" s="151">
        <v>611</v>
      </c>
      <c r="H225" s="145" t="s">
        <v>338</v>
      </c>
      <c r="I225" s="148">
        <v>27</v>
      </c>
      <c r="J225" s="152">
        <v>6</v>
      </c>
      <c r="K225" s="135"/>
      <c r="L225" s="136"/>
      <c r="M225" s="137"/>
      <c r="N225" s="137"/>
      <c r="O225" s="137"/>
      <c r="P225" s="142"/>
      <c r="Q225" s="201">
        <f>Q226+Q231</f>
        <v>141.9</v>
      </c>
      <c r="R225" s="201">
        <f>R226+R231</f>
        <v>642.6999999999999</v>
      </c>
      <c r="S225" s="201">
        <f>S226+S231</f>
        <v>1142.8000000000002</v>
      </c>
    </row>
    <row r="226" spans="1:19" s="174" customFormat="1" ht="24" customHeight="1">
      <c r="A226" s="138"/>
      <c r="B226" s="139"/>
      <c r="C226" s="149"/>
      <c r="D226" s="146"/>
      <c r="E226" s="150"/>
      <c r="F226" s="150"/>
      <c r="G226" s="151"/>
      <c r="H226" s="145" t="s">
        <v>337</v>
      </c>
      <c r="I226" s="148">
        <v>27</v>
      </c>
      <c r="J226" s="152">
        <v>6</v>
      </c>
      <c r="K226" s="135">
        <v>3</v>
      </c>
      <c r="L226" s="136"/>
      <c r="M226" s="137"/>
      <c r="N226" s="137"/>
      <c r="O226" s="137"/>
      <c r="P226" s="142"/>
      <c r="Q226" s="201">
        <f aca="true" t="shared" si="27" ref="Q226:S229">Q227</f>
        <v>10.4</v>
      </c>
      <c r="R226" s="201">
        <f t="shared" si="27"/>
        <v>10.4</v>
      </c>
      <c r="S226" s="201">
        <f t="shared" si="27"/>
        <v>10.4</v>
      </c>
    </row>
    <row r="227" spans="1:19" ht="38.25" customHeight="1">
      <c r="A227" s="95"/>
      <c r="B227" s="96"/>
      <c r="C227" s="101"/>
      <c r="D227" s="99"/>
      <c r="E227" s="111"/>
      <c r="F227" s="111"/>
      <c r="G227" s="103"/>
      <c r="H227" s="11" t="s">
        <v>53</v>
      </c>
      <c r="I227" s="6">
        <v>27</v>
      </c>
      <c r="J227" s="21">
        <v>6</v>
      </c>
      <c r="K227" s="16">
        <v>3</v>
      </c>
      <c r="L227" s="93" t="s">
        <v>573</v>
      </c>
      <c r="M227" s="94" t="s">
        <v>349</v>
      </c>
      <c r="N227" s="94" t="s">
        <v>359</v>
      </c>
      <c r="O227" s="94" t="s">
        <v>394</v>
      </c>
      <c r="P227" s="6"/>
      <c r="Q227" s="200">
        <f t="shared" si="27"/>
        <v>10.4</v>
      </c>
      <c r="R227" s="200">
        <f t="shared" si="27"/>
        <v>10.4</v>
      </c>
      <c r="S227" s="200">
        <f t="shared" si="27"/>
        <v>10.4</v>
      </c>
    </row>
    <row r="228" spans="1:19" ht="33.75" customHeight="1">
      <c r="A228" s="95"/>
      <c r="B228" s="96"/>
      <c r="C228" s="101"/>
      <c r="D228" s="99"/>
      <c r="E228" s="111"/>
      <c r="F228" s="111"/>
      <c r="G228" s="103"/>
      <c r="H228" s="11" t="s">
        <v>55</v>
      </c>
      <c r="I228" s="6">
        <v>27</v>
      </c>
      <c r="J228" s="21">
        <v>6</v>
      </c>
      <c r="K228" s="16">
        <v>3</v>
      </c>
      <c r="L228" s="93" t="s">
        <v>573</v>
      </c>
      <c r="M228" s="94" t="s">
        <v>349</v>
      </c>
      <c r="N228" s="94" t="s">
        <v>367</v>
      </c>
      <c r="O228" s="94" t="s">
        <v>394</v>
      </c>
      <c r="P228" s="6"/>
      <c r="Q228" s="200">
        <f t="shared" si="27"/>
        <v>10.4</v>
      </c>
      <c r="R228" s="200">
        <f t="shared" si="27"/>
        <v>10.4</v>
      </c>
      <c r="S228" s="200">
        <f t="shared" si="27"/>
        <v>10.4</v>
      </c>
    </row>
    <row r="229" spans="1:19" ht="48" customHeight="1">
      <c r="A229" s="95"/>
      <c r="B229" s="96"/>
      <c r="C229" s="101"/>
      <c r="D229" s="99"/>
      <c r="E229" s="111"/>
      <c r="F229" s="111"/>
      <c r="G229" s="103"/>
      <c r="H229" s="5" t="s">
        <v>510</v>
      </c>
      <c r="I229" s="8">
        <v>27</v>
      </c>
      <c r="J229" s="21">
        <v>6</v>
      </c>
      <c r="K229" s="16">
        <v>3</v>
      </c>
      <c r="L229" s="93" t="s">
        <v>573</v>
      </c>
      <c r="M229" s="94" t="s">
        <v>349</v>
      </c>
      <c r="N229" s="94" t="s">
        <v>367</v>
      </c>
      <c r="O229" s="94" t="s">
        <v>509</v>
      </c>
      <c r="P229" s="6"/>
      <c r="Q229" s="200">
        <f t="shared" si="27"/>
        <v>10.4</v>
      </c>
      <c r="R229" s="200">
        <f t="shared" si="27"/>
        <v>10.4</v>
      </c>
      <c r="S229" s="200">
        <f t="shared" si="27"/>
        <v>10.4</v>
      </c>
    </row>
    <row r="230" spans="1:19" ht="24" customHeight="1">
      <c r="A230" s="95"/>
      <c r="B230" s="96"/>
      <c r="C230" s="101"/>
      <c r="D230" s="99"/>
      <c r="E230" s="111"/>
      <c r="F230" s="111"/>
      <c r="G230" s="103"/>
      <c r="H230" s="5" t="s">
        <v>459</v>
      </c>
      <c r="I230" s="8">
        <v>27</v>
      </c>
      <c r="J230" s="21">
        <v>6</v>
      </c>
      <c r="K230" s="16">
        <v>3</v>
      </c>
      <c r="L230" s="93" t="s">
        <v>573</v>
      </c>
      <c r="M230" s="94" t="s">
        <v>349</v>
      </c>
      <c r="N230" s="94" t="s">
        <v>367</v>
      </c>
      <c r="O230" s="94" t="s">
        <v>509</v>
      </c>
      <c r="P230" s="6">
        <v>240</v>
      </c>
      <c r="Q230" s="200">
        <v>10.4</v>
      </c>
      <c r="R230" s="200">
        <v>10.4</v>
      </c>
      <c r="S230" s="200">
        <v>10.4</v>
      </c>
    </row>
    <row r="231" spans="1:19" s="174" customFormat="1" ht="24.75" customHeight="1">
      <c r="A231" s="138"/>
      <c r="B231" s="139"/>
      <c r="C231" s="149"/>
      <c r="D231" s="146"/>
      <c r="E231" s="150"/>
      <c r="F231" s="150"/>
      <c r="G231" s="151">
        <v>621</v>
      </c>
      <c r="H231" s="145" t="s">
        <v>336</v>
      </c>
      <c r="I231" s="148">
        <v>27</v>
      </c>
      <c r="J231" s="152">
        <v>6</v>
      </c>
      <c r="K231" s="135">
        <v>5</v>
      </c>
      <c r="L231" s="136"/>
      <c r="M231" s="137"/>
      <c r="N231" s="137"/>
      <c r="O231" s="137"/>
      <c r="P231" s="142"/>
      <c r="Q231" s="201">
        <f>Q236+Q232</f>
        <v>131.5</v>
      </c>
      <c r="R231" s="201">
        <f>R236+R232</f>
        <v>632.3</v>
      </c>
      <c r="S231" s="201">
        <f>S236+S232</f>
        <v>1132.4</v>
      </c>
    </row>
    <row r="232" spans="1:19" ht="35.25" customHeight="1">
      <c r="A232" s="97"/>
      <c r="B232" s="96"/>
      <c r="C232" s="101"/>
      <c r="D232" s="107"/>
      <c r="E232" s="102"/>
      <c r="F232" s="102"/>
      <c r="G232" s="103">
        <v>622</v>
      </c>
      <c r="H232" s="18" t="s">
        <v>795</v>
      </c>
      <c r="I232" s="8">
        <v>27</v>
      </c>
      <c r="J232" s="21">
        <v>6</v>
      </c>
      <c r="K232" s="16">
        <v>5</v>
      </c>
      <c r="L232" s="93" t="s">
        <v>794</v>
      </c>
      <c r="M232" s="94" t="s">
        <v>349</v>
      </c>
      <c r="N232" s="94" t="s">
        <v>359</v>
      </c>
      <c r="O232" s="94" t="s">
        <v>394</v>
      </c>
      <c r="P232" s="6"/>
      <c r="Q232" s="200">
        <f>Q233</f>
        <v>0</v>
      </c>
      <c r="R232" s="200">
        <f aca="true" t="shared" si="28" ref="R232:S234">R233</f>
        <v>500</v>
      </c>
      <c r="S232" s="200">
        <f t="shared" si="28"/>
        <v>1000</v>
      </c>
    </row>
    <row r="233" spans="1:19" ht="33.75" customHeight="1">
      <c r="A233" s="97"/>
      <c r="B233" s="96"/>
      <c r="C233" s="104"/>
      <c r="D233" s="105"/>
      <c r="E233" s="102"/>
      <c r="F233" s="102"/>
      <c r="G233" s="103"/>
      <c r="H233" s="114" t="s">
        <v>72</v>
      </c>
      <c r="I233" s="8">
        <v>27</v>
      </c>
      <c r="J233" s="21">
        <v>6</v>
      </c>
      <c r="K233" s="16">
        <v>5</v>
      </c>
      <c r="L233" s="93" t="s">
        <v>794</v>
      </c>
      <c r="M233" s="94" t="s">
        <v>349</v>
      </c>
      <c r="N233" s="94" t="s">
        <v>367</v>
      </c>
      <c r="O233" s="94" t="s">
        <v>394</v>
      </c>
      <c r="P233" s="6"/>
      <c r="Q233" s="200">
        <f>Q234</f>
        <v>0</v>
      </c>
      <c r="R233" s="200">
        <f t="shared" si="28"/>
        <v>500</v>
      </c>
      <c r="S233" s="200">
        <f t="shared" si="28"/>
        <v>1000</v>
      </c>
    </row>
    <row r="234" spans="1:19" ht="24.75" customHeight="1">
      <c r="A234" s="97"/>
      <c r="B234" s="96"/>
      <c r="C234" s="104"/>
      <c r="D234" s="105"/>
      <c r="E234" s="102"/>
      <c r="F234" s="102"/>
      <c r="G234" s="103"/>
      <c r="H234" s="114" t="s">
        <v>29</v>
      </c>
      <c r="I234" s="8">
        <v>27</v>
      </c>
      <c r="J234" s="21">
        <v>6</v>
      </c>
      <c r="K234" s="16">
        <v>5</v>
      </c>
      <c r="L234" s="93" t="s">
        <v>794</v>
      </c>
      <c r="M234" s="94" t="s">
        <v>349</v>
      </c>
      <c r="N234" s="94" t="s">
        <v>367</v>
      </c>
      <c r="O234" s="94" t="s">
        <v>28</v>
      </c>
      <c r="P234" s="6"/>
      <c r="Q234" s="200">
        <f>Q235</f>
        <v>0</v>
      </c>
      <c r="R234" s="200">
        <f t="shared" si="28"/>
        <v>500</v>
      </c>
      <c r="S234" s="200">
        <f t="shared" si="28"/>
        <v>1000</v>
      </c>
    </row>
    <row r="235" spans="1:19" ht="33.75" customHeight="1">
      <c r="A235" s="97"/>
      <c r="B235" s="96"/>
      <c r="C235" s="104"/>
      <c r="D235" s="105"/>
      <c r="E235" s="102"/>
      <c r="F235" s="102"/>
      <c r="G235" s="103"/>
      <c r="H235" s="114" t="s">
        <v>459</v>
      </c>
      <c r="I235" s="8">
        <v>27</v>
      </c>
      <c r="J235" s="21">
        <v>6</v>
      </c>
      <c r="K235" s="16">
        <v>5</v>
      </c>
      <c r="L235" s="93" t="s">
        <v>794</v>
      </c>
      <c r="M235" s="94" t="s">
        <v>349</v>
      </c>
      <c r="N235" s="94" t="s">
        <v>367</v>
      </c>
      <c r="O235" s="94" t="s">
        <v>28</v>
      </c>
      <c r="P235" s="6">
        <v>240</v>
      </c>
      <c r="Q235" s="200">
        <v>0</v>
      </c>
      <c r="R235" s="200">
        <v>500</v>
      </c>
      <c r="S235" s="200">
        <v>1000</v>
      </c>
    </row>
    <row r="236" spans="1:19" ht="39" customHeight="1">
      <c r="A236" s="95"/>
      <c r="B236" s="96"/>
      <c r="C236" s="101"/>
      <c r="D236" s="105"/>
      <c r="E236" s="102"/>
      <c r="F236" s="102"/>
      <c r="G236" s="103"/>
      <c r="H236" s="11" t="s">
        <v>53</v>
      </c>
      <c r="I236" s="6">
        <v>27</v>
      </c>
      <c r="J236" s="19">
        <v>6</v>
      </c>
      <c r="K236" s="16">
        <v>5</v>
      </c>
      <c r="L236" s="93" t="s">
        <v>573</v>
      </c>
      <c r="M236" s="94" t="s">
        <v>349</v>
      </c>
      <c r="N236" s="94" t="s">
        <v>359</v>
      </c>
      <c r="O236" s="94" t="s">
        <v>394</v>
      </c>
      <c r="P236" s="6"/>
      <c r="Q236" s="200">
        <f aca="true" t="shared" si="29" ref="Q236:S237">Q237</f>
        <v>131.5</v>
      </c>
      <c r="R236" s="200">
        <f t="shared" si="29"/>
        <v>132.3</v>
      </c>
      <c r="S236" s="200">
        <f t="shared" si="29"/>
        <v>132.4</v>
      </c>
    </row>
    <row r="237" spans="1:19" ht="24.75" customHeight="1">
      <c r="A237" s="95"/>
      <c r="B237" s="96"/>
      <c r="C237" s="101"/>
      <c r="D237" s="105"/>
      <c r="E237" s="102"/>
      <c r="F237" s="102"/>
      <c r="G237" s="103"/>
      <c r="H237" s="11" t="s">
        <v>55</v>
      </c>
      <c r="I237" s="6">
        <v>27</v>
      </c>
      <c r="J237" s="19">
        <v>6</v>
      </c>
      <c r="K237" s="16">
        <v>5</v>
      </c>
      <c r="L237" s="93" t="s">
        <v>573</v>
      </c>
      <c r="M237" s="94" t="s">
        <v>349</v>
      </c>
      <c r="N237" s="94" t="s">
        <v>367</v>
      </c>
      <c r="O237" s="94" t="s">
        <v>394</v>
      </c>
      <c r="P237" s="6"/>
      <c r="Q237" s="200">
        <f t="shared" si="29"/>
        <v>131.5</v>
      </c>
      <c r="R237" s="200">
        <f t="shared" si="29"/>
        <v>132.3</v>
      </c>
      <c r="S237" s="200">
        <f t="shared" si="29"/>
        <v>132.4</v>
      </c>
    </row>
    <row r="238" spans="1:19" ht="18.75" customHeight="1">
      <c r="A238" s="97"/>
      <c r="B238" s="96"/>
      <c r="C238" s="101"/>
      <c r="D238" s="105"/>
      <c r="E238" s="102"/>
      <c r="F238" s="102"/>
      <c r="G238" s="103"/>
      <c r="H238" s="167" t="s">
        <v>546</v>
      </c>
      <c r="I238" s="8">
        <v>27</v>
      </c>
      <c r="J238" s="19">
        <v>6</v>
      </c>
      <c r="K238" s="16">
        <v>5</v>
      </c>
      <c r="L238" s="93" t="s">
        <v>573</v>
      </c>
      <c r="M238" s="94" t="s">
        <v>349</v>
      </c>
      <c r="N238" s="94" t="s">
        <v>367</v>
      </c>
      <c r="O238" s="94" t="s">
        <v>545</v>
      </c>
      <c r="P238" s="6"/>
      <c r="Q238" s="200">
        <f>SUM(Q239:Q240)</f>
        <v>131.5</v>
      </c>
      <c r="R238" s="200">
        <f>SUM(R239:R240)</f>
        <v>132.3</v>
      </c>
      <c r="S238" s="200">
        <f>SUM(S239:S240)</f>
        <v>132.4</v>
      </c>
    </row>
    <row r="239" spans="1:19" ht="23.25" customHeight="1">
      <c r="A239" s="97"/>
      <c r="B239" s="96"/>
      <c r="C239" s="101"/>
      <c r="D239" s="105"/>
      <c r="E239" s="102"/>
      <c r="F239" s="102"/>
      <c r="G239" s="103"/>
      <c r="H239" s="3" t="s">
        <v>321</v>
      </c>
      <c r="I239" s="8">
        <v>27</v>
      </c>
      <c r="J239" s="19">
        <v>6</v>
      </c>
      <c r="K239" s="16">
        <v>5</v>
      </c>
      <c r="L239" s="93" t="s">
        <v>573</v>
      </c>
      <c r="M239" s="94" t="s">
        <v>349</v>
      </c>
      <c r="N239" s="94" t="s">
        <v>367</v>
      </c>
      <c r="O239" s="94" t="s">
        <v>545</v>
      </c>
      <c r="P239" s="6">
        <v>120</v>
      </c>
      <c r="Q239" s="200">
        <v>113.7</v>
      </c>
      <c r="R239" s="214">
        <v>113.7</v>
      </c>
      <c r="S239" s="214">
        <v>113.7</v>
      </c>
    </row>
    <row r="240" spans="1:19" ht="23.25" customHeight="1">
      <c r="A240" s="97"/>
      <c r="B240" s="96"/>
      <c r="C240" s="101"/>
      <c r="D240" s="105"/>
      <c r="E240" s="102"/>
      <c r="F240" s="102"/>
      <c r="G240" s="103"/>
      <c r="H240" s="5" t="s">
        <v>459</v>
      </c>
      <c r="I240" s="8">
        <v>27</v>
      </c>
      <c r="J240" s="19">
        <v>6</v>
      </c>
      <c r="K240" s="16">
        <v>5</v>
      </c>
      <c r="L240" s="93" t="s">
        <v>573</v>
      </c>
      <c r="M240" s="94" t="s">
        <v>349</v>
      </c>
      <c r="N240" s="94" t="s">
        <v>367</v>
      </c>
      <c r="O240" s="94" t="s">
        <v>545</v>
      </c>
      <c r="P240" s="6">
        <v>240</v>
      </c>
      <c r="Q240" s="200">
        <v>17.8</v>
      </c>
      <c r="R240" s="214">
        <v>18.6</v>
      </c>
      <c r="S240" s="214">
        <v>18.7</v>
      </c>
    </row>
    <row r="241" spans="1:19" s="174" customFormat="1" ht="26.25" customHeight="1">
      <c r="A241" s="138"/>
      <c r="B241" s="139"/>
      <c r="C241" s="153"/>
      <c r="D241" s="140"/>
      <c r="E241" s="141"/>
      <c r="F241" s="141"/>
      <c r="G241" s="151">
        <v>612</v>
      </c>
      <c r="H241" s="145" t="s">
        <v>333</v>
      </c>
      <c r="I241" s="148">
        <v>27</v>
      </c>
      <c r="J241" s="152">
        <v>7</v>
      </c>
      <c r="K241" s="135"/>
      <c r="L241" s="136"/>
      <c r="M241" s="137"/>
      <c r="N241" s="137"/>
      <c r="O241" s="137"/>
      <c r="P241" s="142"/>
      <c r="Q241" s="201">
        <f>Q242+Q249</f>
        <v>7657.3</v>
      </c>
      <c r="R241" s="201">
        <f>R242+R249</f>
        <v>7617.3</v>
      </c>
      <c r="S241" s="201">
        <f>S242+S249</f>
        <v>7617.3</v>
      </c>
    </row>
    <row r="242" spans="1:19" s="174" customFormat="1" ht="20.25" customHeight="1">
      <c r="A242" s="138"/>
      <c r="B242" s="139"/>
      <c r="C242" s="356">
        <v>703</v>
      </c>
      <c r="D242" s="357"/>
      <c r="E242" s="357"/>
      <c r="F242" s="357"/>
      <c r="G242" s="132">
        <v>612</v>
      </c>
      <c r="H242" s="133" t="s">
        <v>105</v>
      </c>
      <c r="I242" s="142">
        <v>27</v>
      </c>
      <c r="J242" s="135">
        <v>7</v>
      </c>
      <c r="K242" s="135">
        <v>3</v>
      </c>
      <c r="L242" s="136"/>
      <c r="M242" s="137"/>
      <c r="N242" s="137"/>
      <c r="O242" s="137"/>
      <c r="P242" s="142"/>
      <c r="Q242" s="201">
        <f aca="true" t="shared" si="30" ref="Q242:S243">Q243</f>
        <v>7298</v>
      </c>
      <c r="R242" s="201">
        <f t="shared" si="30"/>
        <v>7298</v>
      </c>
      <c r="S242" s="201">
        <f t="shared" si="30"/>
        <v>7298</v>
      </c>
    </row>
    <row r="243" spans="1:19" s="174" customFormat="1" ht="29.25" customHeight="1">
      <c r="A243" s="138"/>
      <c r="B243" s="139"/>
      <c r="C243" s="149"/>
      <c r="D243" s="210"/>
      <c r="E243" s="161"/>
      <c r="F243" s="161"/>
      <c r="G243" s="132"/>
      <c r="H243" s="230" t="s">
        <v>426</v>
      </c>
      <c r="I243" s="10">
        <v>27</v>
      </c>
      <c r="J243" s="16">
        <v>7</v>
      </c>
      <c r="K243" s="16">
        <v>3</v>
      </c>
      <c r="L243" s="93" t="s">
        <v>427</v>
      </c>
      <c r="M243" s="94" t="s">
        <v>349</v>
      </c>
      <c r="N243" s="94" t="s">
        <v>359</v>
      </c>
      <c r="O243" s="94" t="s">
        <v>394</v>
      </c>
      <c r="P243" s="6"/>
      <c r="Q243" s="200">
        <f t="shared" si="30"/>
        <v>7298</v>
      </c>
      <c r="R243" s="200">
        <f t="shared" si="30"/>
        <v>7298</v>
      </c>
      <c r="S243" s="200">
        <f t="shared" si="30"/>
        <v>7298</v>
      </c>
    </row>
    <row r="244" spans="1:19" s="174" customFormat="1" ht="35.25" customHeight="1">
      <c r="A244" s="138"/>
      <c r="B244" s="139"/>
      <c r="C244" s="149"/>
      <c r="D244" s="210"/>
      <c r="E244" s="161"/>
      <c r="F244" s="161"/>
      <c r="G244" s="132"/>
      <c r="H244" s="230" t="s">
        <v>428</v>
      </c>
      <c r="I244" s="10">
        <v>27</v>
      </c>
      <c r="J244" s="16">
        <v>7</v>
      </c>
      <c r="K244" s="16">
        <v>3</v>
      </c>
      <c r="L244" s="93" t="s">
        <v>427</v>
      </c>
      <c r="M244" s="94" t="s">
        <v>349</v>
      </c>
      <c r="N244" s="94" t="s">
        <v>363</v>
      </c>
      <c r="O244" s="94" t="s">
        <v>394</v>
      </c>
      <c r="P244" s="6"/>
      <c r="Q244" s="200">
        <f>Q245+Q247</f>
        <v>7298</v>
      </c>
      <c r="R244" s="200">
        <f>R245+R247</f>
        <v>7298</v>
      </c>
      <c r="S244" s="200">
        <f>S245+S247</f>
        <v>7298</v>
      </c>
    </row>
    <row r="245" spans="1:19" s="174" customFormat="1" ht="20.25" customHeight="1">
      <c r="A245" s="138"/>
      <c r="B245" s="139"/>
      <c r="C245" s="149"/>
      <c r="D245" s="210"/>
      <c r="E245" s="161"/>
      <c r="F245" s="161"/>
      <c r="G245" s="132"/>
      <c r="H245" s="230" t="s">
        <v>94</v>
      </c>
      <c r="I245" s="10">
        <v>27</v>
      </c>
      <c r="J245" s="16">
        <v>7</v>
      </c>
      <c r="K245" s="16">
        <v>3</v>
      </c>
      <c r="L245" s="93" t="s">
        <v>427</v>
      </c>
      <c r="M245" s="94" t="s">
        <v>349</v>
      </c>
      <c r="N245" s="94" t="s">
        <v>363</v>
      </c>
      <c r="O245" s="94" t="s">
        <v>30</v>
      </c>
      <c r="P245" s="6"/>
      <c r="Q245" s="200">
        <f>Q246</f>
        <v>5859.9</v>
      </c>
      <c r="R245" s="200">
        <f>R246</f>
        <v>5859.9</v>
      </c>
      <c r="S245" s="200">
        <f>S246</f>
        <v>5859.9</v>
      </c>
    </row>
    <row r="246" spans="1:19" s="174" customFormat="1" ht="20.25" customHeight="1">
      <c r="A246" s="138"/>
      <c r="B246" s="139"/>
      <c r="C246" s="149"/>
      <c r="D246" s="210"/>
      <c r="E246" s="161"/>
      <c r="F246" s="161"/>
      <c r="G246" s="132"/>
      <c r="H246" s="230" t="s">
        <v>461</v>
      </c>
      <c r="I246" s="10">
        <v>27</v>
      </c>
      <c r="J246" s="16">
        <v>7</v>
      </c>
      <c r="K246" s="16">
        <v>3</v>
      </c>
      <c r="L246" s="93" t="s">
        <v>427</v>
      </c>
      <c r="M246" s="94" t="s">
        <v>349</v>
      </c>
      <c r="N246" s="94" t="s">
        <v>363</v>
      </c>
      <c r="O246" s="94" t="s">
        <v>30</v>
      </c>
      <c r="P246" s="6">
        <v>610</v>
      </c>
      <c r="Q246" s="200">
        <v>5859.9</v>
      </c>
      <c r="R246" s="200">
        <v>5859.9</v>
      </c>
      <c r="S246" s="200">
        <v>5859.9</v>
      </c>
    </row>
    <row r="247" spans="1:19" ht="31.5" customHeight="1">
      <c r="A247" s="95"/>
      <c r="B247" s="96"/>
      <c r="C247" s="101"/>
      <c r="D247" s="109"/>
      <c r="E247" s="112"/>
      <c r="F247" s="112"/>
      <c r="G247" s="87"/>
      <c r="H247" s="230" t="s">
        <v>610</v>
      </c>
      <c r="I247" s="10">
        <v>27</v>
      </c>
      <c r="J247" s="16">
        <v>7</v>
      </c>
      <c r="K247" s="16">
        <v>3</v>
      </c>
      <c r="L247" s="93" t="s">
        <v>427</v>
      </c>
      <c r="M247" s="94" t="s">
        <v>349</v>
      </c>
      <c r="N247" s="94" t="s">
        <v>363</v>
      </c>
      <c r="O247" s="94" t="s">
        <v>609</v>
      </c>
      <c r="P247" s="10"/>
      <c r="Q247" s="198">
        <f>Q248</f>
        <v>1438.1</v>
      </c>
      <c r="R247" s="198">
        <f>R248</f>
        <v>1438.1</v>
      </c>
      <c r="S247" s="198">
        <f>S248</f>
        <v>1438.1</v>
      </c>
    </row>
    <row r="248" spans="1:19" ht="20.25" customHeight="1">
      <c r="A248" s="95"/>
      <c r="B248" s="96"/>
      <c r="C248" s="101"/>
      <c r="D248" s="109"/>
      <c r="E248" s="112"/>
      <c r="F248" s="112"/>
      <c r="G248" s="87"/>
      <c r="H248" s="230" t="s">
        <v>461</v>
      </c>
      <c r="I248" s="10">
        <v>27</v>
      </c>
      <c r="J248" s="16">
        <v>7</v>
      </c>
      <c r="K248" s="16">
        <v>3</v>
      </c>
      <c r="L248" s="93" t="s">
        <v>427</v>
      </c>
      <c r="M248" s="94" t="s">
        <v>349</v>
      </c>
      <c r="N248" s="94" t="s">
        <v>363</v>
      </c>
      <c r="O248" s="94" t="s">
        <v>609</v>
      </c>
      <c r="P248" s="10">
        <v>610</v>
      </c>
      <c r="Q248" s="198">
        <v>1438.1</v>
      </c>
      <c r="R248" s="198">
        <v>1438.1</v>
      </c>
      <c r="S248" s="198">
        <v>1438.1</v>
      </c>
    </row>
    <row r="249" spans="1:19" s="174" customFormat="1" ht="18.75" customHeight="1">
      <c r="A249" s="138"/>
      <c r="B249" s="139"/>
      <c r="C249" s="356">
        <v>704</v>
      </c>
      <c r="D249" s="357"/>
      <c r="E249" s="357"/>
      <c r="F249" s="357"/>
      <c r="G249" s="132">
        <v>622</v>
      </c>
      <c r="H249" s="133" t="s">
        <v>97</v>
      </c>
      <c r="I249" s="142">
        <v>27</v>
      </c>
      <c r="J249" s="135">
        <v>7</v>
      </c>
      <c r="K249" s="135">
        <v>7</v>
      </c>
      <c r="L249" s="136"/>
      <c r="M249" s="137"/>
      <c r="N249" s="137"/>
      <c r="O249" s="137"/>
      <c r="P249" s="134"/>
      <c r="Q249" s="197">
        <f>Q250</f>
        <v>359.3</v>
      </c>
      <c r="R249" s="197">
        <f>R250</f>
        <v>319.3</v>
      </c>
      <c r="S249" s="197">
        <f>S250</f>
        <v>319.3</v>
      </c>
    </row>
    <row r="250" spans="1:19" ht="18.75" customHeight="1">
      <c r="A250" s="97"/>
      <c r="B250" s="96"/>
      <c r="C250" s="95"/>
      <c r="D250" s="92"/>
      <c r="E250" s="92"/>
      <c r="F250" s="92"/>
      <c r="G250" s="87"/>
      <c r="H250" s="5" t="s">
        <v>430</v>
      </c>
      <c r="I250" s="6">
        <v>27</v>
      </c>
      <c r="J250" s="16">
        <v>7</v>
      </c>
      <c r="K250" s="16">
        <v>7</v>
      </c>
      <c r="L250" s="93" t="s">
        <v>429</v>
      </c>
      <c r="M250" s="94" t="s">
        <v>349</v>
      </c>
      <c r="N250" s="94" t="s">
        <v>359</v>
      </c>
      <c r="O250" s="94" t="s">
        <v>394</v>
      </c>
      <c r="P250" s="10"/>
      <c r="Q250" s="198">
        <f>Q251+Q258+Q261</f>
        <v>359.3</v>
      </c>
      <c r="R250" s="198">
        <f>R251+R258+R261</f>
        <v>319.3</v>
      </c>
      <c r="S250" s="198">
        <f>S251+S258+S261</f>
        <v>319.3</v>
      </c>
    </row>
    <row r="251" spans="1:19" ht="38.25" customHeight="1">
      <c r="A251" s="97"/>
      <c r="B251" s="96"/>
      <c r="C251" s="95"/>
      <c r="D251" s="358">
        <v>4270000</v>
      </c>
      <c r="E251" s="358"/>
      <c r="F251" s="358"/>
      <c r="G251" s="87">
        <v>622</v>
      </c>
      <c r="H251" s="18" t="s">
        <v>432</v>
      </c>
      <c r="I251" s="6">
        <v>27</v>
      </c>
      <c r="J251" s="16">
        <v>7</v>
      </c>
      <c r="K251" s="16">
        <v>7</v>
      </c>
      <c r="L251" s="93" t="s">
        <v>429</v>
      </c>
      <c r="M251" s="94" t="s">
        <v>349</v>
      </c>
      <c r="N251" s="94" t="s">
        <v>350</v>
      </c>
      <c r="O251" s="94" t="s">
        <v>394</v>
      </c>
      <c r="P251" s="10"/>
      <c r="Q251" s="198">
        <f>Q252+Q256+Q254</f>
        <v>199.3</v>
      </c>
      <c r="R251" s="198">
        <f>R252+R256</f>
        <v>159.3</v>
      </c>
      <c r="S251" s="198">
        <f>S252+S256</f>
        <v>159.3</v>
      </c>
    </row>
    <row r="252" spans="1:19" ht="28.5" customHeight="1">
      <c r="A252" s="97"/>
      <c r="B252" s="96"/>
      <c r="C252" s="95"/>
      <c r="D252" s="99"/>
      <c r="E252" s="113"/>
      <c r="F252" s="113"/>
      <c r="G252" s="87"/>
      <c r="H252" s="18" t="s">
        <v>22</v>
      </c>
      <c r="I252" s="6">
        <v>27</v>
      </c>
      <c r="J252" s="16">
        <v>7</v>
      </c>
      <c r="K252" s="16">
        <v>7</v>
      </c>
      <c r="L252" s="93" t="s">
        <v>429</v>
      </c>
      <c r="M252" s="94" t="s">
        <v>349</v>
      </c>
      <c r="N252" s="94" t="s">
        <v>350</v>
      </c>
      <c r="O252" s="94" t="s">
        <v>23</v>
      </c>
      <c r="P252" s="6"/>
      <c r="Q252" s="200">
        <f>Q253</f>
        <v>159.3</v>
      </c>
      <c r="R252" s="200">
        <f>R253</f>
        <v>159.3</v>
      </c>
      <c r="S252" s="200">
        <f>S253</f>
        <v>159.3</v>
      </c>
    </row>
    <row r="253" spans="1:19" ht="21.75" customHeight="1">
      <c r="A253" s="97"/>
      <c r="B253" s="96"/>
      <c r="C253" s="95"/>
      <c r="D253" s="99"/>
      <c r="E253" s="113"/>
      <c r="F253" s="113"/>
      <c r="G253" s="87"/>
      <c r="H253" s="230" t="s">
        <v>461</v>
      </c>
      <c r="I253" s="6">
        <v>27</v>
      </c>
      <c r="J253" s="16">
        <v>7</v>
      </c>
      <c r="K253" s="16">
        <v>7</v>
      </c>
      <c r="L253" s="93" t="s">
        <v>429</v>
      </c>
      <c r="M253" s="94" t="s">
        <v>349</v>
      </c>
      <c r="N253" s="94" t="s">
        <v>350</v>
      </c>
      <c r="O253" s="94" t="s">
        <v>23</v>
      </c>
      <c r="P253" s="6">
        <v>610</v>
      </c>
      <c r="Q253" s="200">
        <v>159.3</v>
      </c>
      <c r="R253" s="200">
        <v>159.3</v>
      </c>
      <c r="S253" s="200">
        <v>159.3</v>
      </c>
    </row>
    <row r="254" spans="1:19" ht="21.75" customHeight="1" hidden="1">
      <c r="A254" s="97"/>
      <c r="B254" s="96"/>
      <c r="C254" s="95"/>
      <c r="D254" s="99"/>
      <c r="E254" s="113"/>
      <c r="F254" s="113"/>
      <c r="G254" s="87"/>
      <c r="H254" s="230" t="s">
        <v>792</v>
      </c>
      <c r="I254" s="6">
        <v>27</v>
      </c>
      <c r="J254" s="16">
        <v>7</v>
      </c>
      <c r="K254" s="16">
        <v>7</v>
      </c>
      <c r="L254" s="93" t="s">
        <v>429</v>
      </c>
      <c r="M254" s="94" t="s">
        <v>349</v>
      </c>
      <c r="N254" s="94" t="s">
        <v>350</v>
      </c>
      <c r="O254" s="94" t="s">
        <v>791</v>
      </c>
      <c r="P254" s="6"/>
      <c r="Q254" s="200">
        <f>Q255</f>
        <v>0</v>
      </c>
      <c r="R254" s="200">
        <f>R255</f>
        <v>0</v>
      </c>
      <c r="S254" s="200">
        <f>S255</f>
        <v>0</v>
      </c>
    </row>
    <row r="255" spans="1:19" ht="21.75" customHeight="1" hidden="1">
      <c r="A255" s="97"/>
      <c r="B255" s="96"/>
      <c r="C255" s="95"/>
      <c r="D255" s="99"/>
      <c r="E255" s="113"/>
      <c r="F255" s="113"/>
      <c r="G255" s="87"/>
      <c r="H255" s="114" t="s">
        <v>459</v>
      </c>
      <c r="I255" s="6">
        <v>27</v>
      </c>
      <c r="J255" s="16">
        <v>7</v>
      </c>
      <c r="K255" s="16">
        <v>7</v>
      </c>
      <c r="L255" s="93" t="s">
        <v>429</v>
      </c>
      <c r="M255" s="94" t="s">
        <v>349</v>
      </c>
      <c r="N255" s="94" t="s">
        <v>350</v>
      </c>
      <c r="O255" s="94" t="s">
        <v>791</v>
      </c>
      <c r="P255" s="6">
        <v>240</v>
      </c>
      <c r="Q255" s="200">
        <v>0</v>
      </c>
      <c r="R255" s="200">
        <v>0</v>
      </c>
      <c r="S255" s="200">
        <v>0</v>
      </c>
    </row>
    <row r="256" spans="1:19" ht="36.75" customHeight="1">
      <c r="A256" s="97"/>
      <c r="B256" s="96"/>
      <c r="C256" s="95"/>
      <c r="D256" s="99"/>
      <c r="E256" s="113"/>
      <c r="F256" s="113"/>
      <c r="G256" s="87"/>
      <c r="H256" s="5" t="s">
        <v>431</v>
      </c>
      <c r="I256" s="6">
        <v>27</v>
      </c>
      <c r="J256" s="16">
        <v>7</v>
      </c>
      <c r="K256" s="16">
        <v>7</v>
      </c>
      <c r="L256" s="93" t="s">
        <v>429</v>
      </c>
      <c r="M256" s="94" t="s">
        <v>349</v>
      </c>
      <c r="N256" s="94" t="s">
        <v>350</v>
      </c>
      <c r="O256" s="94" t="s">
        <v>3</v>
      </c>
      <c r="P256" s="6"/>
      <c r="Q256" s="200">
        <f>Q257</f>
        <v>40</v>
      </c>
      <c r="R256" s="200">
        <f>R257</f>
        <v>0</v>
      </c>
      <c r="S256" s="200">
        <f>S257</f>
        <v>0</v>
      </c>
    </row>
    <row r="257" spans="1:19" ht="27" customHeight="1">
      <c r="A257" s="97"/>
      <c r="B257" s="96"/>
      <c r="C257" s="101"/>
      <c r="D257" s="99"/>
      <c r="E257" s="111"/>
      <c r="F257" s="111"/>
      <c r="G257" s="103"/>
      <c r="H257" s="230" t="s">
        <v>461</v>
      </c>
      <c r="I257" s="6">
        <v>27</v>
      </c>
      <c r="J257" s="19">
        <v>7</v>
      </c>
      <c r="K257" s="16">
        <v>7</v>
      </c>
      <c r="L257" s="93" t="s">
        <v>429</v>
      </c>
      <c r="M257" s="94" t="s">
        <v>349</v>
      </c>
      <c r="N257" s="94" t="s">
        <v>350</v>
      </c>
      <c r="O257" s="94" t="s">
        <v>3</v>
      </c>
      <c r="P257" s="6">
        <v>610</v>
      </c>
      <c r="Q257" s="200">
        <v>40</v>
      </c>
      <c r="R257" s="200">
        <v>0</v>
      </c>
      <c r="S257" s="200">
        <v>0</v>
      </c>
    </row>
    <row r="258" spans="1:19" ht="33.75" customHeight="1">
      <c r="A258" s="97"/>
      <c r="B258" s="96"/>
      <c r="C258" s="101"/>
      <c r="D258" s="99"/>
      <c r="E258" s="111"/>
      <c r="F258" s="111"/>
      <c r="G258" s="103"/>
      <c r="H258" s="126" t="s">
        <v>433</v>
      </c>
      <c r="I258" s="6">
        <v>27</v>
      </c>
      <c r="J258" s="19">
        <v>7</v>
      </c>
      <c r="K258" s="16">
        <v>7</v>
      </c>
      <c r="L258" s="93" t="s">
        <v>429</v>
      </c>
      <c r="M258" s="94" t="s">
        <v>349</v>
      </c>
      <c r="N258" s="94" t="s">
        <v>367</v>
      </c>
      <c r="O258" s="94" t="s">
        <v>394</v>
      </c>
      <c r="P258" s="6"/>
      <c r="Q258" s="200">
        <f aca="true" t="shared" si="31" ref="Q258:S259">Q259</f>
        <v>60</v>
      </c>
      <c r="R258" s="200">
        <f t="shared" si="31"/>
        <v>60</v>
      </c>
      <c r="S258" s="200">
        <f t="shared" si="31"/>
        <v>60</v>
      </c>
    </row>
    <row r="259" spans="1:19" ht="27" customHeight="1">
      <c r="A259" s="97"/>
      <c r="B259" s="96"/>
      <c r="C259" s="101"/>
      <c r="D259" s="99"/>
      <c r="E259" s="111"/>
      <c r="F259" s="111"/>
      <c r="G259" s="103"/>
      <c r="H259" s="126" t="s">
        <v>22</v>
      </c>
      <c r="I259" s="6">
        <v>27</v>
      </c>
      <c r="J259" s="19">
        <v>7</v>
      </c>
      <c r="K259" s="16">
        <v>7</v>
      </c>
      <c r="L259" s="93" t="s">
        <v>429</v>
      </c>
      <c r="M259" s="94" t="s">
        <v>349</v>
      </c>
      <c r="N259" s="94" t="s">
        <v>367</v>
      </c>
      <c r="O259" s="94" t="s">
        <v>23</v>
      </c>
      <c r="P259" s="6"/>
      <c r="Q259" s="200">
        <f t="shared" si="31"/>
        <v>60</v>
      </c>
      <c r="R259" s="200">
        <f t="shared" si="31"/>
        <v>60</v>
      </c>
      <c r="S259" s="200">
        <f t="shared" si="31"/>
        <v>60</v>
      </c>
    </row>
    <row r="260" spans="1:19" ht="27" customHeight="1">
      <c r="A260" s="97"/>
      <c r="B260" s="96"/>
      <c r="C260" s="101"/>
      <c r="D260" s="99"/>
      <c r="E260" s="111"/>
      <c r="F260" s="111"/>
      <c r="G260" s="103"/>
      <c r="H260" s="230" t="s">
        <v>461</v>
      </c>
      <c r="I260" s="6">
        <v>27</v>
      </c>
      <c r="J260" s="19">
        <v>7</v>
      </c>
      <c r="K260" s="16">
        <v>7</v>
      </c>
      <c r="L260" s="93" t="s">
        <v>429</v>
      </c>
      <c r="M260" s="94" t="s">
        <v>349</v>
      </c>
      <c r="N260" s="94" t="s">
        <v>367</v>
      </c>
      <c r="O260" s="94" t="s">
        <v>23</v>
      </c>
      <c r="P260" s="6">
        <v>610</v>
      </c>
      <c r="Q260" s="200">
        <v>60</v>
      </c>
      <c r="R260" s="200">
        <v>60</v>
      </c>
      <c r="S260" s="200">
        <v>60</v>
      </c>
    </row>
    <row r="261" spans="1:19" ht="33" customHeight="1">
      <c r="A261" s="97"/>
      <c r="B261" s="96"/>
      <c r="C261" s="101"/>
      <c r="D261" s="99"/>
      <c r="E261" s="111"/>
      <c r="F261" s="111"/>
      <c r="G261" s="103"/>
      <c r="H261" s="126" t="s">
        <v>434</v>
      </c>
      <c r="I261" s="6">
        <v>27</v>
      </c>
      <c r="J261" s="19">
        <v>7</v>
      </c>
      <c r="K261" s="16">
        <v>7</v>
      </c>
      <c r="L261" s="93" t="s">
        <v>429</v>
      </c>
      <c r="M261" s="94" t="s">
        <v>349</v>
      </c>
      <c r="N261" s="94" t="s">
        <v>368</v>
      </c>
      <c r="O261" s="94" t="s">
        <v>394</v>
      </c>
      <c r="P261" s="6"/>
      <c r="Q261" s="200">
        <f aca="true" t="shared" si="32" ref="Q261:S262">Q262</f>
        <v>100</v>
      </c>
      <c r="R261" s="200">
        <f t="shared" si="32"/>
        <v>100</v>
      </c>
      <c r="S261" s="200">
        <f t="shared" si="32"/>
        <v>100</v>
      </c>
    </row>
    <row r="262" spans="1:19" ht="27" customHeight="1">
      <c r="A262" s="97"/>
      <c r="B262" s="96"/>
      <c r="C262" s="101"/>
      <c r="D262" s="99"/>
      <c r="E262" s="111"/>
      <c r="F262" s="111"/>
      <c r="G262" s="103"/>
      <c r="H262" s="126" t="s">
        <v>22</v>
      </c>
      <c r="I262" s="6">
        <v>27</v>
      </c>
      <c r="J262" s="19">
        <v>7</v>
      </c>
      <c r="K262" s="16">
        <v>7</v>
      </c>
      <c r="L262" s="93" t="s">
        <v>429</v>
      </c>
      <c r="M262" s="94" t="s">
        <v>349</v>
      </c>
      <c r="N262" s="94" t="s">
        <v>368</v>
      </c>
      <c r="O262" s="94" t="s">
        <v>23</v>
      </c>
      <c r="P262" s="6"/>
      <c r="Q262" s="200">
        <f t="shared" si="32"/>
        <v>100</v>
      </c>
      <c r="R262" s="200">
        <f t="shared" si="32"/>
        <v>100</v>
      </c>
      <c r="S262" s="200">
        <f t="shared" si="32"/>
        <v>100</v>
      </c>
    </row>
    <row r="263" spans="1:19" ht="27" customHeight="1">
      <c r="A263" s="97"/>
      <c r="B263" s="96"/>
      <c r="C263" s="101"/>
      <c r="D263" s="99"/>
      <c r="E263" s="111"/>
      <c r="F263" s="111"/>
      <c r="G263" s="103"/>
      <c r="H263" s="230" t="s">
        <v>461</v>
      </c>
      <c r="I263" s="6">
        <v>27</v>
      </c>
      <c r="J263" s="19">
        <v>7</v>
      </c>
      <c r="K263" s="16">
        <v>7</v>
      </c>
      <c r="L263" s="93" t="s">
        <v>429</v>
      </c>
      <c r="M263" s="94" t="s">
        <v>349</v>
      </c>
      <c r="N263" s="94" t="s">
        <v>368</v>
      </c>
      <c r="O263" s="94" t="s">
        <v>23</v>
      </c>
      <c r="P263" s="6">
        <v>610</v>
      </c>
      <c r="Q263" s="200">
        <v>100</v>
      </c>
      <c r="R263" s="200">
        <v>100</v>
      </c>
      <c r="S263" s="200">
        <v>100</v>
      </c>
    </row>
    <row r="264" spans="1:19" s="174" customFormat="1" ht="24.75" customHeight="1">
      <c r="A264" s="138"/>
      <c r="B264" s="139"/>
      <c r="C264" s="138"/>
      <c r="D264" s="377">
        <v>10000</v>
      </c>
      <c r="E264" s="378"/>
      <c r="F264" s="378"/>
      <c r="G264" s="132">
        <v>240</v>
      </c>
      <c r="H264" s="133" t="s">
        <v>330</v>
      </c>
      <c r="I264" s="134">
        <v>27</v>
      </c>
      <c r="J264" s="135">
        <v>8</v>
      </c>
      <c r="K264" s="135"/>
      <c r="L264" s="136"/>
      <c r="M264" s="137"/>
      <c r="N264" s="137"/>
      <c r="O264" s="137"/>
      <c r="P264" s="134"/>
      <c r="Q264" s="197">
        <f aca="true" t="shared" si="33" ref="Q264:S265">Q265</f>
        <v>30986.6</v>
      </c>
      <c r="R264" s="197">
        <f t="shared" si="33"/>
        <v>28667.1</v>
      </c>
      <c r="S264" s="197">
        <f t="shared" si="33"/>
        <v>28667.199999999997</v>
      </c>
    </row>
    <row r="265" spans="1:19" s="174" customFormat="1" ht="25.5" customHeight="1">
      <c r="A265" s="138"/>
      <c r="B265" s="139"/>
      <c r="C265" s="149"/>
      <c r="D265" s="146"/>
      <c r="E265" s="379">
        <v>15200</v>
      </c>
      <c r="F265" s="379"/>
      <c r="G265" s="132">
        <v>240</v>
      </c>
      <c r="H265" s="133" t="s">
        <v>139</v>
      </c>
      <c r="I265" s="134">
        <v>27</v>
      </c>
      <c r="J265" s="135">
        <v>8</v>
      </c>
      <c r="K265" s="135">
        <v>1</v>
      </c>
      <c r="L265" s="136"/>
      <c r="M265" s="137"/>
      <c r="N265" s="137"/>
      <c r="O265" s="137"/>
      <c r="P265" s="134"/>
      <c r="Q265" s="197">
        <f t="shared" si="33"/>
        <v>30986.6</v>
      </c>
      <c r="R265" s="197">
        <f t="shared" si="33"/>
        <v>28667.1</v>
      </c>
      <c r="S265" s="197">
        <f t="shared" si="33"/>
        <v>28667.199999999997</v>
      </c>
    </row>
    <row r="266" spans="1:19" ht="25.5" customHeight="1">
      <c r="A266" s="97"/>
      <c r="B266" s="96"/>
      <c r="C266" s="101"/>
      <c r="D266" s="99"/>
      <c r="E266" s="374">
        <v>20400</v>
      </c>
      <c r="F266" s="374"/>
      <c r="G266" s="87">
        <v>850</v>
      </c>
      <c r="H266" s="5" t="s">
        <v>426</v>
      </c>
      <c r="I266" s="10">
        <v>27</v>
      </c>
      <c r="J266" s="16">
        <v>8</v>
      </c>
      <c r="K266" s="16">
        <v>1</v>
      </c>
      <c r="L266" s="93" t="s">
        <v>427</v>
      </c>
      <c r="M266" s="94" t="s">
        <v>349</v>
      </c>
      <c r="N266" s="94" t="s">
        <v>359</v>
      </c>
      <c r="O266" s="94" t="s">
        <v>394</v>
      </c>
      <c r="P266" s="10"/>
      <c r="Q266" s="198">
        <f>Q267+Q276+Q281</f>
        <v>30986.6</v>
      </c>
      <c r="R266" s="198">
        <f>R267+R276+R281</f>
        <v>28667.1</v>
      </c>
      <c r="S266" s="198">
        <f>S267+S276+S281</f>
        <v>28667.199999999997</v>
      </c>
    </row>
    <row r="267" spans="1:19" ht="39.75" customHeight="1">
      <c r="A267" s="97"/>
      <c r="B267" s="96"/>
      <c r="C267" s="101"/>
      <c r="D267" s="99"/>
      <c r="E267" s="111"/>
      <c r="F267" s="111"/>
      <c r="G267" s="103">
        <v>120</v>
      </c>
      <c r="H267" s="18" t="s">
        <v>64</v>
      </c>
      <c r="I267" s="6">
        <v>27</v>
      </c>
      <c r="J267" s="16">
        <v>8</v>
      </c>
      <c r="K267" s="16">
        <v>1</v>
      </c>
      <c r="L267" s="93" t="s">
        <v>427</v>
      </c>
      <c r="M267" s="94" t="s">
        <v>349</v>
      </c>
      <c r="N267" s="94" t="s">
        <v>350</v>
      </c>
      <c r="O267" s="94" t="s">
        <v>394</v>
      </c>
      <c r="P267" s="6"/>
      <c r="Q267" s="200">
        <f>Q268+Q272+Q274+Q270</f>
        <v>13429.6</v>
      </c>
      <c r="R267" s="200">
        <f>R268+R272+R274+R270</f>
        <v>13429.6</v>
      </c>
      <c r="S267" s="200">
        <f>S268+S272+S274+S270</f>
        <v>13429.6</v>
      </c>
    </row>
    <row r="268" spans="1:19" ht="25.5" customHeight="1">
      <c r="A268" s="97"/>
      <c r="B268" s="96"/>
      <c r="C268" s="101"/>
      <c r="D268" s="99"/>
      <c r="E268" s="111"/>
      <c r="F268" s="111"/>
      <c r="G268" s="103"/>
      <c r="H268" s="18" t="s">
        <v>66</v>
      </c>
      <c r="I268" s="10">
        <v>27</v>
      </c>
      <c r="J268" s="16">
        <v>8</v>
      </c>
      <c r="K268" s="16">
        <v>1</v>
      </c>
      <c r="L268" s="93" t="s">
        <v>427</v>
      </c>
      <c r="M268" s="94" t="s">
        <v>349</v>
      </c>
      <c r="N268" s="94" t="s">
        <v>350</v>
      </c>
      <c r="O268" s="94" t="s">
        <v>65</v>
      </c>
      <c r="P268" s="6"/>
      <c r="Q268" s="200">
        <f>Q269</f>
        <v>10319.1</v>
      </c>
      <c r="R268" s="200">
        <f>R269</f>
        <v>10319.1</v>
      </c>
      <c r="S268" s="200">
        <f>S269</f>
        <v>10319.1</v>
      </c>
    </row>
    <row r="269" spans="1:19" ht="24.75" customHeight="1">
      <c r="A269" s="97"/>
      <c r="B269" s="96"/>
      <c r="C269" s="101"/>
      <c r="D269" s="99"/>
      <c r="E269" s="111"/>
      <c r="F269" s="111"/>
      <c r="G269" s="103"/>
      <c r="H269" s="230" t="s">
        <v>461</v>
      </c>
      <c r="I269" s="10">
        <v>27</v>
      </c>
      <c r="J269" s="16">
        <v>8</v>
      </c>
      <c r="K269" s="16">
        <v>1</v>
      </c>
      <c r="L269" s="93" t="s">
        <v>427</v>
      </c>
      <c r="M269" s="94" t="s">
        <v>349</v>
      </c>
      <c r="N269" s="94" t="s">
        <v>350</v>
      </c>
      <c r="O269" s="94" t="s">
        <v>65</v>
      </c>
      <c r="P269" s="6">
        <v>610</v>
      </c>
      <c r="Q269" s="200">
        <v>10319.1</v>
      </c>
      <c r="R269" s="200">
        <v>10319.1</v>
      </c>
      <c r="S269" s="200">
        <v>10319.1</v>
      </c>
    </row>
    <row r="270" spans="1:19" ht="30" customHeight="1">
      <c r="A270" s="97"/>
      <c r="B270" s="96"/>
      <c r="C270" s="101"/>
      <c r="D270" s="99"/>
      <c r="E270" s="111"/>
      <c r="F270" s="111"/>
      <c r="G270" s="103"/>
      <c r="H270" s="230" t="s">
        <v>610</v>
      </c>
      <c r="I270" s="10">
        <v>27</v>
      </c>
      <c r="J270" s="16">
        <v>8</v>
      </c>
      <c r="K270" s="16">
        <v>1</v>
      </c>
      <c r="L270" s="93" t="s">
        <v>427</v>
      </c>
      <c r="M270" s="94" t="s">
        <v>349</v>
      </c>
      <c r="N270" s="94" t="s">
        <v>350</v>
      </c>
      <c r="O270" s="94" t="s">
        <v>609</v>
      </c>
      <c r="P270" s="6"/>
      <c r="Q270" s="200">
        <f>Q271</f>
        <v>1224.1</v>
      </c>
      <c r="R270" s="200">
        <f>R271</f>
        <v>1224.1</v>
      </c>
      <c r="S270" s="200">
        <f>S271</f>
        <v>1224.1</v>
      </c>
    </row>
    <row r="271" spans="1:19" ht="24.75" customHeight="1">
      <c r="A271" s="97"/>
      <c r="B271" s="96"/>
      <c r="C271" s="101"/>
      <c r="D271" s="99"/>
      <c r="E271" s="111"/>
      <c r="F271" s="111"/>
      <c r="G271" s="103"/>
      <c r="H271" s="230" t="s">
        <v>461</v>
      </c>
      <c r="I271" s="10">
        <v>27</v>
      </c>
      <c r="J271" s="16">
        <v>8</v>
      </c>
      <c r="K271" s="16">
        <v>1</v>
      </c>
      <c r="L271" s="93" t="s">
        <v>427</v>
      </c>
      <c r="M271" s="94" t="s">
        <v>349</v>
      </c>
      <c r="N271" s="94" t="s">
        <v>350</v>
      </c>
      <c r="O271" s="94" t="s">
        <v>609</v>
      </c>
      <c r="P271" s="6">
        <v>610</v>
      </c>
      <c r="Q271" s="200">
        <v>1224.1</v>
      </c>
      <c r="R271" s="200">
        <v>1224.1</v>
      </c>
      <c r="S271" s="200">
        <v>1224.1</v>
      </c>
    </row>
    <row r="272" spans="1:19" ht="24.75" customHeight="1">
      <c r="A272" s="97"/>
      <c r="B272" s="96"/>
      <c r="C272" s="101"/>
      <c r="D272" s="99"/>
      <c r="E272" s="111"/>
      <c r="F272" s="111"/>
      <c r="G272" s="103"/>
      <c r="H272" s="5" t="s">
        <v>544</v>
      </c>
      <c r="I272" s="10">
        <v>27</v>
      </c>
      <c r="J272" s="16">
        <v>8</v>
      </c>
      <c r="K272" s="16">
        <v>1</v>
      </c>
      <c r="L272" s="93" t="s">
        <v>427</v>
      </c>
      <c r="M272" s="94" t="s">
        <v>349</v>
      </c>
      <c r="N272" s="94" t="s">
        <v>350</v>
      </c>
      <c r="O272" s="94" t="s">
        <v>543</v>
      </c>
      <c r="P272" s="6"/>
      <c r="Q272" s="200">
        <f>Q273</f>
        <v>340</v>
      </c>
      <c r="R272" s="200">
        <f>R273</f>
        <v>340</v>
      </c>
      <c r="S272" s="200">
        <f>S273</f>
        <v>340</v>
      </c>
    </row>
    <row r="273" spans="1:19" ht="24" customHeight="1">
      <c r="A273" s="97"/>
      <c r="B273" s="96"/>
      <c r="C273" s="101"/>
      <c r="D273" s="99"/>
      <c r="E273" s="111"/>
      <c r="F273" s="111"/>
      <c r="G273" s="103"/>
      <c r="H273" s="230" t="s">
        <v>461</v>
      </c>
      <c r="I273" s="10">
        <v>27</v>
      </c>
      <c r="J273" s="16">
        <v>8</v>
      </c>
      <c r="K273" s="16">
        <v>1</v>
      </c>
      <c r="L273" s="93" t="s">
        <v>427</v>
      </c>
      <c r="M273" s="94" t="s">
        <v>349</v>
      </c>
      <c r="N273" s="94" t="s">
        <v>350</v>
      </c>
      <c r="O273" s="94" t="s">
        <v>543</v>
      </c>
      <c r="P273" s="6">
        <v>610</v>
      </c>
      <c r="Q273" s="200">
        <v>340</v>
      </c>
      <c r="R273" s="200">
        <v>340</v>
      </c>
      <c r="S273" s="200">
        <v>340</v>
      </c>
    </row>
    <row r="274" spans="1:19" ht="27" customHeight="1">
      <c r="A274" s="97"/>
      <c r="B274" s="96"/>
      <c r="C274" s="101"/>
      <c r="D274" s="99"/>
      <c r="E274" s="111"/>
      <c r="F274" s="111"/>
      <c r="G274" s="103"/>
      <c r="H274" s="5" t="s">
        <v>436</v>
      </c>
      <c r="I274" s="10">
        <v>27</v>
      </c>
      <c r="J274" s="16">
        <v>8</v>
      </c>
      <c r="K274" s="16">
        <v>1</v>
      </c>
      <c r="L274" s="93" t="s">
        <v>427</v>
      </c>
      <c r="M274" s="94" t="s">
        <v>349</v>
      </c>
      <c r="N274" s="94" t="s">
        <v>350</v>
      </c>
      <c r="O274" s="94" t="s">
        <v>579</v>
      </c>
      <c r="P274" s="6"/>
      <c r="Q274" s="200">
        <f>Q275</f>
        <v>1546.4</v>
      </c>
      <c r="R274" s="200">
        <f>R275</f>
        <v>1546.4</v>
      </c>
      <c r="S274" s="200">
        <f>S275</f>
        <v>1546.4</v>
      </c>
    </row>
    <row r="275" spans="1:19" ht="30" customHeight="1">
      <c r="A275" s="97"/>
      <c r="B275" s="96"/>
      <c r="C275" s="101"/>
      <c r="D275" s="99"/>
      <c r="E275" s="111"/>
      <c r="F275" s="111"/>
      <c r="G275" s="103"/>
      <c r="H275" s="230" t="s">
        <v>461</v>
      </c>
      <c r="I275" s="10">
        <v>27</v>
      </c>
      <c r="J275" s="16">
        <v>8</v>
      </c>
      <c r="K275" s="16">
        <v>1</v>
      </c>
      <c r="L275" s="93" t="s">
        <v>427</v>
      </c>
      <c r="M275" s="94" t="s">
        <v>349</v>
      </c>
      <c r="N275" s="94" t="s">
        <v>350</v>
      </c>
      <c r="O275" s="94" t="s">
        <v>579</v>
      </c>
      <c r="P275" s="6">
        <v>610</v>
      </c>
      <c r="Q275" s="200">
        <v>1546.4</v>
      </c>
      <c r="R275" s="200">
        <v>1546.4</v>
      </c>
      <c r="S275" s="200">
        <v>1546.4</v>
      </c>
    </row>
    <row r="276" spans="1:19" ht="32.25" customHeight="1">
      <c r="A276" s="97"/>
      <c r="B276" s="96"/>
      <c r="C276" s="101"/>
      <c r="D276" s="99"/>
      <c r="E276" s="111"/>
      <c r="F276" s="111"/>
      <c r="G276" s="103"/>
      <c r="H276" s="5" t="s">
        <v>437</v>
      </c>
      <c r="I276" s="10">
        <v>27</v>
      </c>
      <c r="J276" s="16">
        <v>8</v>
      </c>
      <c r="K276" s="16">
        <v>1</v>
      </c>
      <c r="L276" s="93" t="s">
        <v>427</v>
      </c>
      <c r="M276" s="94" t="s">
        <v>349</v>
      </c>
      <c r="N276" s="94" t="s">
        <v>367</v>
      </c>
      <c r="O276" s="94" t="s">
        <v>394</v>
      </c>
      <c r="P276" s="6"/>
      <c r="Q276" s="200">
        <f>Q277+Q279</f>
        <v>9030</v>
      </c>
      <c r="R276" s="200">
        <f>R277+R279</f>
        <v>9200</v>
      </c>
      <c r="S276" s="200">
        <f>S277+S279</f>
        <v>9200</v>
      </c>
    </row>
    <row r="277" spans="1:19" ht="33" customHeight="1">
      <c r="A277" s="97"/>
      <c r="B277" s="96"/>
      <c r="C277" s="101"/>
      <c r="D277" s="99"/>
      <c r="E277" s="111"/>
      <c r="F277" s="111"/>
      <c r="G277" s="103"/>
      <c r="H277" s="5" t="s">
        <v>22</v>
      </c>
      <c r="I277" s="10">
        <v>27</v>
      </c>
      <c r="J277" s="16">
        <v>8</v>
      </c>
      <c r="K277" s="16">
        <v>1</v>
      </c>
      <c r="L277" s="93" t="s">
        <v>427</v>
      </c>
      <c r="M277" s="94" t="s">
        <v>349</v>
      </c>
      <c r="N277" s="94" t="s">
        <v>367</v>
      </c>
      <c r="O277" s="94" t="s">
        <v>23</v>
      </c>
      <c r="P277" s="6"/>
      <c r="Q277" s="200">
        <f>Q278</f>
        <v>6357</v>
      </c>
      <c r="R277" s="200">
        <f>R278</f>
        <v>6527</v>
      </c>
      <c r="S277" s="200">
        <f>S278</f>
        <v>6527</v>
      </c>
    </row>
    <row r="278" spans="1:19" ht="27" customHeight="1">
      <c r="A278" s="97"/>
      <c r="B278" s="96"/>
      <c r="C278" s="101"/>
      <c r="D278" s="99"/>
      <c r="E278" s="111"/>
      <c r="F278" s="111"/>
      <c r="G278" s="103"/>
      <c r="H278" s="5" t="s">
        <v>461</v>
      </c>
      <c r="I278" s="10">
        <v>27</v>
      </c>
      <c r="J278" s="16">
        <v>8</v>
      </c>
      <c r="K278" s="16">
        <v>1</v>
      </c>
      <c r="L278" s="93" t="s">
        <v>427</v>
      </c>
      <c r="M278" s="94" t="s">
        <v>349</v>
      </c>
      <c r="N278" s="94" t="s">
        <v>367</v>
      </c>
      <c r="O278" s="94" t="s">
        <v>23</v>
      </c>
      <c r="P278" s="6">
        <v>610</v>
      </c>
      <c r="Q278" s="200">
        <v>6357</v>
      </c>
      <c r="R278" s="200">
        <v>6527</v>
      </c>
      <c r="S278" s="200">
        <v>6527</v>
      </c>
    </row>
    <row r="279" spans="1:19" ht="33.75" customHeight="1">
      <c r="A279" s="97"/>
      <c r="B279" s="96"/>
      <c r="C279" s="101"/>
      <c r="D279" s="99"/>
      <c r="E279" s="111"/>
      <c r="F279" s="111"/>
      <c r="G279" s="103"/>
      <c r="H279" s="230" t="s">
        <v>610</v>
      </c>
      <c r="I279" s="10">
        <v>27</v>
      </c>
      <c r="J279" s="16">
        <v>8</v>
      </c>
      <c r="K279" s="16">
        <v>1</v>
      </c>
      <c r="L279" s="93" t="s">
        <v>427</v>
      </c>
      <c r="M279" s="94" t="s">
        <v>349</v>
      </c>
      <c r="N279" s="94" t="s">
        <v>367</v>
      </c>
      <c r="O279" s="94" t="s">
        <v>609</v>
      </c>
      <c r="P279" s="6"/>
      <c r="Q279" s="200">
        <f>Q280</f>
        <v>2673</v>
      </c>
      <c r="R279" s="200">
        <f>R280</f>
        <v>2673</v>
      </c>
      <c r="S279" s="200">
        <f>S280</f>
        <v>2673</v>
      </c>
    </row>
    <row r="280" spans="1:19" ht="27" customHeight="1">
      <c r="A280" s="97"/>
      <c r="B280" s="96"/>
      <c r="C280" s="101"/>
      <c r="D280" s="99"/>
      <c r="E280" s="111"/>
      <c r="F280" s="111"/>
      <c r="G280" s="103"/>
      <c r="H280" s="230" t="s">
        <v>461</v>
      </c>
      <c r="I280" s="10">
        <v>27</v>
      </c>
      <c r="J280" s="16">
        <v>8</v>
      </c>
      <c r="K280" s="16">
        <v>1</v>
      </c>
      <c r="L280" s="93" t="s">
        <v>427</v>
      </c>
      <c r="M280" s="94" t="s">
        <v>349</v>
      </c>
      <c r="N280" s="94" t="s">
        <v>367</v>
      </c>
      <c r="O280" s="94" t="s">
        <v>609</v>
      </c>
      <c r="P280" s="6">
        <v>610</v>
      </c>
      <c r="Q280" s="200">
        <v>2673</v>
      </c>
      <c r="R280" s="200">
        <v>2673</v>
      </c>
      <c r="S280" s="200">
        <v>2673</v>
      </c>
    </row>
    <row r="281" spans="1:19" ht="42" customHeight="1">
      <c r="A281" s="97"/>
      <c r="B281" s="96"/>
      <c r="C281" s="101"/>
      <c r="D281" s="99"/>
      <c r="E281" s="111"/>
      <c r="F281" s="111"/>
      <c r="G281" s="103"/>
      <c r="H281" s="5" t="s">
        <v>118</v>
      </c>
      <c r="I281" s="10">
        <v>27</v>
      </c>
      <c r="J281" s="16">
        <v>8</v>
      </c>
      <c r="K281" s="16">
        <v>1</v>
      </c>
      <c r="L281" s="93" t="s">
        <v>427</v>
      </c>
      <c r="M281" s="94" t="s">
        <v>349</v>
      </c>
      <c r="N281" s="94" t="s">
        <v>368</v>
      </c>
      <c r="O281" s="94" t="s">
        <v>394</v>
      </c>
      <c r="P281" s="6"/>
      <c r="Q281" s="200">
        <f>Q284+Q287+Q289+Q282</f>
        <v>8527</v>
      </c>
      <c r="R281" s="200">
        <f>R284+R287+R289+R282</f>
        <v>6037.5</v>
      </c>
      <c r="S281" s="200">
        <f>S284+S287+S289+S282</f>
        <v>6037.6</v>
      </c>
    </row>
    <row r="282" spans="1:19" ht="27" customHeight="1">
      <c r="A282" s="97"/>
      <c r="B282" s="96"/>
      <c r="C282" s="101"/>
      <c r="D282" s="99"/>
      <c r="E282" s="111"/>
      <c r="F282" s="111"/>
      <c r="G282" s="103"/>
      <c r="H282" s="5" t="s">
        <v>22</v>
      </c>
      <c r="I282" s="10">
        <v>27</v>
      </c>
      <c r="J282" s="16">
        <v>8</v>
      </c>
      <c r="K282" s="16">
        <v>1</v>
      </c>
      <c r="L282" s="93" t="s">
        <v>427</v>
      </c>
      <c r="M282" s="94" t="s">
        <v>349</v>
      </c>
      <c r="N282" s="94" t="s">
        <v>368</v>
      </c>
      <c r="O282" s="94" t="s">
        <v>23</v>
      </c>
      <c r="P282" s="6"/>
      <c r="Q282" s="200">
        <f>Q283</f>
        <v>5997.8</v>
      </c>
      <c r="R282" s="200">
        <f>R283</f>
        <v>6037.5</v>
      </c>
      <c r="S282" s="200">
        <f>S283</f>
        <v>6037.6</v>
      </c>
    </row>
    <row r="283" spans="1:19" ht="30" customHeight="1">
      <c r="A283" s="97"/>
      <c r="B283" s="96"/>
      <c r="C283" s="101"/>
      <c r="D283" s="99"/>
      <c r="E283" s="111"/>
      <c r="F283" s="111"/>
      <c r="G283" s="103"/>
      <c r="H283" s="5" t="s">
        <v>461</v>
      </c>
      <c r="I283" s="10">
        <v>27</v>
      </c>
      <c r="J283" s="16">
        <v>8</v>
      </c>
      <c r="K283" s="16">
        <v>1</v>
      </c>
      <c r="L283" s="93" t="s">
        <v>427</v>
      </c>
      <c r="M283" s="94" t="s">
        <v>349</v>
      </c>
      <c r="N283" s="94" t="s">
        <v>368</v>
      </c>
      <c r="O283" s="94" t="s">
        <v>23</v>
      </c>
      <c r="P283" s="6">
        <v>610</v>
      </c>
      <c r="Q283" s="200">
        <v>5997.8</v>
      </c>
      <c r="R283" s="200">
        <v>6037.5</v>
      </c>
      <c r="S283" s="200">
        <v>6037.6</v>
      </c>
    </row>
    <row r="284" spans="1:19" ht="24" customHeight="1" hidden="1">
      <c r="A284" s="97"/>
      <c r="B284" s="96"/>
      <c r="C284" s="101"/>
      <c r="D284" s="99"/>
      <c r="E284" s="111"/>
      <c r="F284" s="111"/>
      <c r="G284" s="103"/>
      <c r="H284" s="5" t="s">
        <v>438</v>
      </c>
      <c r="I284" s="10">
        <v>27</v>
      </c>
      <c r="J284" s="16">
        <v>8</v>
      </c>
      <c r="K284" s="16">
        <v>1</v>
      </c>
      <c r="L284" s="93" t="s">
        <v>427</v>
      </c>
      <c r="M284" s="94" t="s">
        <v>349</v>
      </c>
      <c r="N284" s="94" t="s">
        <v>368</v>
      </c>
      <c r="O284" s="94" t="s">
        <v>435</v>
      </c>
      <c r="P284" s="6"/>
      <c r="Q284" s="200">
        <f>Q286+Q285</f>
        <v>0</v>
      </c>
      <c r="R284" s="200">
        <f>R286+R285</f>
        <v>0</v>
      </c>
      <c r="S284" s="200">
        <f>S286+S285</f>
        <v>0</v>
      </c>
    </row>
    <row r="285" spans="1:19" ht="24" customHeight="1" hidden="1">
      <c r="A285" s="97"/>
      <c r="B285" s="96"/>
      <c r="C285" s="101"/>
      <c r="D285" s="105"/>
      <c r="E285" s="102"/>
      <c r="F285" s="102"/>
      <c r="G285" s="103"/>
      <c r="H285" s="5" t="s">
        <v>564</v>
      </c>
      <c r="I285" s="10">
        <v>27</v>
      </c>
      <c r="J285" s="16">
        <v>8</v>
      </c>
      <c r="K285" s="16">
        <v>1</v>
      </c>
      <c r="L285" s="93" t="s">
        <v>427</v>
      </c>
      <c r="M285" s="94" t="s">
        <v>349</v>
      </c>
      <c r="N285" s="94" t="s">
        <v>368</v>
      </c>
      <c r="O285" s="94" t="s">
        <v>435</v>
      </c>
      <c r="P285" s="6">
        <v>350</v>
      </c>
      <c r="Q285" s="200">
        <v>0</v>
      </c>
      <c r="R285" s="200">
        <v>0</v>
      </c>
      <c r="S285" s="200">
        <v>0</v>
      </c>
    </row>
    <row r="286" spans="1:19" ht="27.75" customHeight="1" hidden="1">
      <c r="A286" s="97"/>
      <c r="B286" s="96"/>
      <c r="C286" s="101"/>
      <c r="D286" s="105"/>
      <c r="E286" s="102"/>
      <c r="F286" s="102"/>
      <c r="G286" s="103"/>
      <c r="H286" s="5" t="s">
        <v>461</v>
      </c>
      <c r="I286" s="13">
        <v>27</v>
      </c>
      <c r="J286" s="16">
        <v>8</v>
      </c>
      <c r="K286" s="16">
        <v>1</v>
      </c>
      <c r="L286" s="93" t="s">
        <v>427</v>
      </c>
      <c r="M286" s="94" t="s">
        <v>349</v>
      </c>
      <c r="N286" s="94" t="s">
        <v>368</v>
      </c>
      <c r="O286" s="94" t="s">
        <v>435</v>
      </c>
      <c r="P286" s="6">
        <v>610</v>
      </c>
      <c r="Q286" s="200">
        <v>0</v>
      </c>
      <c r="R286" s="200">
        <v>0</v>
      </c>
      <c r="S286" s="200">
        <v>0</v>
      </c>
    </row>
    <row r="287" spans="1:19" ht="26.25" customHeight="1" hidden="1">
      <c r="A287" s="97"/>
      <c r="B287" s="96"/>
      <c r="C287" s="101"/>
      <c r="D287" s="105"/>
      <c r="E287" s="102"/>
      <c r="F287" s="102"/>
      <c r="G287" s="103"/>
      <c r="H287" s="5" t="s">
        <v>49</v>
      </c>
      <c r="I287" s="13">
        <v>27</v>
      </c>
      <c r="J287" s="16">
        <v>8</v>
      </c>
      <c r="K287" s="16">
        <v>1</v>
      </c>
      <c r="L287" s="93" t="s">
        <v>427</v>
      </c>
      <c r="M287" s="94" t="s">
        <v>349</v>
      </c>
      <c r="N287" s="94" t="s">
        <v>368</v>
      </c>
      <c r="O287" s="94" t="s">
        <v>50</v>
      </c>
      <c r="P287" s="6"/>
      <c r="Q287" s="200">
        <f>Q288</f>
        <v>0</v>
      </c>
      <c r="R287" s="200">
        <f>R288</f>
        <v>0</v>
      </c>
      <c r="S287" s="200">
        <f>S288</f>
        <v>0</v>
      </c>
    </row>
    <row r="288" spans="1:19" ht="27.75" customHeight="1" hidden="1">
      <c r="A288" s="97"/>
      <c r="B288" s="96"/>
      <c r="C288" s="101"/>
      <c r="D288" s="107"/>
      <c r="E288" s="102"/>
      <c r="F288" s="102"/>
      <c r="G288" s="103">
        <v>850</v>
      </c>
      <c r="H288" s="18" t="s">
        <v>461</v>
      </c>
      <c r="I288" s="13">
        <v>27</v>
      </c>
      <c r="J288" s="16">
        <v>8</v>
      </c>
      <c r="K288" s="16">
        <v>1</v>
      </c>
      <c r="L288" s="93" t="s">
        <v>427</v>
      </c>
      <c r="M288" s="94" t="s">
        <v>349</v>
      </c>
      <c r="N288" s="94" t="s">
        <v>368</v>
      </c>
      <c r="O288" s="94" t="s">
        <v>50</v>
      </c>
      <c r="P288" s="6">
        <v>610</v>
      </c>
      <c r="Q288" s="200">
        <v>0</v>
      </c>
      <c r="R288" s="200">
        <v>0</v>
      </c>
      <c r="S288" s="200">
        <v>0</v>
      </c>
    </row>
    <row r="289" spans="1:19" ht="27.75" customHeight="1">
      <c r="A289" s="97"/>
      <c r="B289" s="96"/>
      <c r="C289" s="95"/>
      <c r="D289" s="107"/>
      <c r="E289" s="102"/>
      <c r="F289" s="102"/>
      <c r="G289" s="87"/>
      <c r="H289" s="18" t="s">
        <v>719</v>
      </c>
      <c r="I289" s="13">
        <v>27</v>
      </c>
      <c r="J289" s="16">
        <v>8</v>
      </c>
      <c r="K289" s="16">
        <v>1</v>
      </c>
      <c r="L289" s="93" t="s">
        <v>427</v>
      </c>
      <c r="M289" s="94" t="s">
        <v>349</v>
      </c>
      <c r="N289" s="94" t="s">
        <v>628</v>
      </c>
      <c r="O289" s="94" t="s">
        <v>394</v>
      </c>
      <c r="P289" s="10"/>
      <c r="Q289" s="198">
        <f aca="true" t="shared" si="34" ref="Q289:S290">Q290</f>
        <v>2529.2</v>
      </c>
      <c r="R289" s="198">
        <f t="shared" si="34"/>
        <v>0</v>
      </c>
      <c r="S289" s="198">
        <f t="shared" si="34"/>
        <v>0</v>
      </c>
    </row>
    <row r="290" spans="1:19" ht="33.75" customHeight="1">
      <c r="A290" s="97"/>
      <c r="B290" s="96"/>
      <c r="C290" s="95"/>
      <c r="D290" s="358">
        <v>4360000</v>
      </c>
      <c r="E290" s="359"/>
      <c r="F290" s="359"/>
      <c r="G290" s="87">
        <v>340</v>
      </c>
      <c r="H290" s="278" t="s">
        <v>536</v>
      </c>
      <c r="I290" s="10">
        <v>27</v>
      </c>
      <c r="J290" s="16">
        <v>8</v>
      </c>
      <c r="K290" s="16">
        <v>1</v>
      </c>
      <c r="L290" s="93" t="s">
        <v>427</v>
      </c>
      <c r="M290" s="94" t="s">
        <v>349</v>
      </c>
      <c r="N290" s="94" t="s">
        <v>628</v>
      </c>
      <c r="O290" s="94" t="s">
        <v>535</v>
      </c>
      <c r="P290" s="10"/>
      <c r="Q290" s="198">
        <f t="shared" si="34"/>
        <v>2529.2</v>
      </c>
      <c r="R290" s="198">
        <f t="shared" si="34"/>
        <v>0</v>
      </c>
      <c r="S290" s="198">
        <f t="shared" si="34"/>
        <v>0</v>
      </c>
    </row>
    <row r="291" spans="1:19" ht="20.25" customHeight="1">
      <c r="A291" s="97"/>
      <c r="B291" s="96"/>
      <c r="C291" s="95"/>
      <c r="D291" s="99"/>
      <c r="E291" s="98"/>
      <c r="F291" s="98"/>
      <c r="G291" s="87"/>
      <c r="H291" s="5" t="s">
        <v>461</v>
      </c>
      <c r="I291" s="13">
        <v>27</v>
      </c>
      <c r="J291" s="16">
        <v>8</v>
      </c>
      <c r="K291" s="16">
        <v>1</v>
      </c>
      <c r="L291" s="93" t="s">
        <v>427</v>
      </c>
      <c r="M291" s="94" t="s">
        <v>349</v>
      </c>
      <c r="N291" s="94" t="s">
        <v>628</v>
      </c>
      <c r="O291" s="94" t="s">
        <v>535</v>
      </c>
      <c r="P291" s="10">
        <v>610</v>
      </c>
      <c r="Q291" s="198">
        <v>2529.2</v>
      </c>
      <c r="R291" s="198">
        <v>0</v>
      </c>
      <c r="S291" s="198">
        <v>0</v>
      </c>
    </row>
    <row r="292" spans="1:19" s="174" customFormat="1" ht="21" customHeight="1">
      <c r="A292" s="138"/>
      <c r="B292" s="139"/>
      <c r="C292" s="149"/>
      <c r="D292" s="146"/>
      <c r="E292" s="150"/>
      <c r="F292" s="150"/>
      <c r="G292" s="151"/>
      <c r="H292" s="145" t="s">
        <v>396</v>
      </c>
      <c r="I292" s="134">
        <v>27</v>
      </c>
      <c r="J292" s="135">
        <v>9</v>
      </c>
      <c r="K292" s="135" t="s">
        <v>395</v>
      </c>
      <c r="L292" s="136"/>
      <c r="M292" s="137"/>
      <c r="N292" s="137"/>
      <c r="O292" s="137"/>
      <c r="P292" s="142"/>
      <c r="Q292" s="201">
        <f>Q293</f>
        <v>88.2</v>
      </c>
      <c r="R292" s="201">
        <f aca="true" t="shared" si="35" ref="R292:S296">R293</f>
        <v>88.2</v>
      </c>
      <c r="S292" s="201">
        <f t="shared" si="35"/>
        <v>88.2</v>
      </c>
    </row>
    <row r="293" spans="1:19" s="174" customFormat="1" ht="21" customHeight="1">
      <c r="A293" s="138"/>
      <c r="B293" s="139"/>
      <c r="C293" s="149"/>
      <c r="D293" s="146"/>
      <c r="E293" s="150"/>
      <c r="F293" s="150"/>
      <c r="G293" s="151"/>
      <c r="H293" s="145" t="s">
        <v>353</v>
      </c>
      <c r="I293" s="142">
        <v>27</v>
      </c>
      <c r="J293" s="135">
        <v>9</v>
      </c>
      <c r="K293" s="135">
        <v>7</v>
      </c>
      <c r="L293" s="135" t="s">
        <v>322</v>
      </c>
      <c r="M293" s="137" t="s">
        <v>322</v>
      </c>
      <c r="N293" s="137"/>
      <c r="O293" s="137" t="s">
        <v>322</v>
      </c>
      <c r="P293" s="142"/>
      <c r="Q293" s="197">
        <f>Q294</f>
        <v>88.2</v>
      </c>
      <c r="R293" s="197">
        <f t="shared" si="35"/>
        <v>88.2</v>
      </c>
      <c r="S293" s="197">
        <f t="shared" si="35"/>
        <v>88.2</v>
      </c>
    </row>
    <row r="294" spans="1:19" ht="21" customHeight="1">
      <c r="A294" s="95"/>
      <c r="B294" s="96"/>
      <c r="C294" s="101"/>
      <c r="D294" s="99"/>
      <c r="E294" s="111"/>
      <c r="F294" s="111"/>
      <c r="G294" s="103"/>
      <c r="H294" s="11" t="s">
        <v>53</v>
      </c>
      <c r="I294" s="6">
        <v>27</v>
      </c>
      <c r="J294" s="16">
        <v>9</v>
      </c>
      <c r="K294" s="16">
        <v>7</v>
      </c>
      <c r="L294" s="16">
        <v>50</v>
      </c>
      <c r="M294" s="94" t="s">
        <v>349</v>
      </c>
      <c r="N294" s="94" t="s">
        <v>359</v>
      </c>
      <c r="O294" s="94" t="s">
        <v>394</v>
      </c>
      <c r="P294" s="6"/>
      <c r="Q294" s="198">
        <f>Q295</f>
        <v>88.2</v>
      </c>
      <c r="R294" s="198">
        <f t="shared" si="35"/>
        <v>88.2</v>
      </c>
      <c r="S294" s="198">
        <f t="shared" si="35"/>
        <v>88.2</v>
      </c>
    </row>
    <row r="295" spans="1:19" ht="36" customHeight="1">
      <c r="A295" s="95"/>
      <c r="B295" s="96"/>
      <c r="C295" s="101"/>
      <c r="D295" s="99"/>
      <c r="E295" s="111"/>
      <c r="F295" s="111"/>
      <c r="G295" s="103"/>
      <c r="H295" s="11" t="s">
        <v>55</v>
      </c>
      <c r="I295" s="6">
        <v>27</v>
      </c>
      <c r="J295" s="16">
        <v>9</v>
      </c>
      <c r="K295" s="16">
        <v>7</v>
      </c>
      <c r="L295" s="16">
        <v>50</v>
      </c>
      <c r="M295" s="94" t="s">
        <v>349</v>
      </c>
      <c r="N295" s="94" t="s">
        <v>367</v>
      </c>
      <c r="O295" s="94" t="s">
        <v>394</v>
      </c>
      <c r="P295" s="6"/>
      <c r="Q295" s="198">
        <f>Q296</f>
        <v>88.2</v>
      </c>
      <c r="R295" s="198">
        <f t="shared" si="35"/>
        <v>88.2</v>
      </c>
      <c r="S295" s="198">
        <f t="shared" si="35"/>
        <v>88.2</v>
      </c>
    </row>
    <row r="296" spans="1:19" ht="48" customHeight="1">
      <c r="A296" s="97"/>
      <c r="B296" s="96"/>
      <c r="C296" s="101"/>
      <c r="D296" s="99"/>
      <c r="E296" s="111"/>
      <c r="F296" s="111"/>
      <c r="G296" s="103"/>
      <c r="H296" s="34" t="s">
        <v>458</v>
      </c>
      <c r="I296" s="6">
        <v>27</v>
      </c>
      <c r="J296" s="16">
        <v>9</v>
      </c>
      <c r="K296" s="16">
        <v>7</v>
      </c>
      <c r="L296" s="16">
        <v>50</v>
      </c>
      <c r="M296" s="94" t="s">
        <v>349</v>
      </c>
      <c r="N296" s="94" t="s">
        <v>367</v>
      </c>
      <c r="O296" s="94" t="s">
        <v>402</v>
      </c>
      <c r="P296" s="6"/>
      <c r="Q296" s="198">
        <f>Q297</f>
        <v>88.2</v>
      </c>
      <c r="R296" s="198">
        <f t="shared" si="35"/>
        <v>88.2</v>
      </c>
      <c r="S296" s="198">
        <f t="shared" si="35"/>
        <v>88.2</v>
      </c>
    </row>
    <row r="297" spans="1:19" ht="27" customHeight="1">
      <c r="A297" s="97"/>
      <c r="B297" s="96"/>
      <c r="C297" s="101"/>
      <c r="D297" s="99"/>
      <c r="E297" s="111"/>
      <c r="F297" s="111"/>
      <c r="G297" s="103"/>
      <c r="H297" s="34" t="s">
        <v>459</v>
      </c>
      <c r="I297" s="6">
        <v>27</v>
      </c>
      <c r="J297" s="16">
        <v>9</v>
      </c>
      <c r="K297" s="16">
        <v>7</v>
      </c>
      <c r="L297" s="16">
        <v>50</v>
      </c>
      <c r="M297" s="94" t="s">
        <v>349</v>
      </c>
      <c r="N297" s="94" t="s">
        <v>367</v>
      </c>
      <c r="O297" s="94" t="s">
        <v>402</v>
      </c>
      <c r="P297" s="6">
        <v>240</v>
      </c>
      <c r="Q297" s="198">
        <v>88.2</v>
      </c>
      <c r="R297" s="198">
        <v>88.2</v>
      </c>
      <c r="S297" s="198">
        <v>88.2</v>
      </c>
    </row>
    <row r="298" spans="1:19" s="174" customFormat="1" ht="24" customHeight="1">
      <c r="A298" s="138"/>
      <c r="B298" s="139"/>
      <c r="C298" s="149"/>
      <c r="D298" s="146"/>
      <c r="E298" s="150"/>
      <c r="F298" s="150"/>
      <c r="G298" s="151">
        <v>321</v>
      </c>
      <c r="H298" s="145" t="s">
        <v>329</v>
      </c>
      <c r="I298" s="148">
        <v>27</v>
      </c>
      <c r="J298" s="152">
        <v>10</v>
      </c>
      <c r="K298" s="135"/>
      <c r="L298" s="136"/>
      <c r="M298" s="137"/>
      <c r="N298" s="137"/>
      <c r="O298" s="137"/>
      <c r="P298" s="142"/>
      <c r="Q298" s="201">
        <f>Q299+Q304+Q318</f>
        <v>6146.1</v>
      </c>
      <c r="R298" s="201">
        <f>R299+R304+R318</f>
        <v>6136.4</v>
      </c>
      <c r="S298" s="201">
        <f>S299+S304+S318</f>
        <v>6109.3</v>
      </c>
    </row>
    <row r="299" spans="1:19" s="174" customFormat="1" ht="19.5" customHeight="1">
      <c r="A299" s="138"/>
      <c r="B299" s="139"/>
      <c r="C299" s="149"/>
      <c r="D299" s="146"/>
      <c r="E299" s="150"/>
      <c r="F299" s="150"/>
      <c r="G299" s="151">
        <v>612</v>
      </c>
      <c r="H299" s="145" t="s">
        <v>138</v>
      </c>
      <c r="I299" s="148">
        <v>27</v>
      </c>
      <c r="J299" s="152">
        <v>10</v>
      </c>
      <c r="K299" s="135">
        <v>1</v>
      </c>
      <c r="L299" s="136"/>
      <c r="M299" s="137"/>
      <c r="N299" s="137"/>
      <c r="O299" s="137"/>
      <c r="P299" s="142"/>
      <c r="Q299" s="201">
        <f>Q300</f>
        <v>2160</v>
      </c>
      <c r="R299" s="201">
        <f aca="true" t="shared" si="36" ref="R299:S301">R300</f>
        <v>2160</v>
      </c>
      <c r="S299" s="201">
        <f t="shared" si="36"/>
        <v>2160</v>
      </c>
    </row>
    <row r="300" spans="1:19" ht="18.75" customHeight="1">
      <c r="A300" s="95"/>
      <c r="B300" s="96"/>
      <c r="C300" s="101"/>
      <c r="D300" s="99"/>
      <c r="E300" s="111"/>
      <c r="F300" s="111"/>
      <c r="G300" s="87"/>
      <c r="H300" s="11" t="s">
        <v>53</v>
      </c>
      <c r="I300" s="6">
        <v>27</v>
      </c>
      <c r="J300" s="21">
        <v>10</v>
      </c>
      <c r="K300" s="16">
        <v>1</v>
      </c>
      <c r="L300" s="93" t="s">
        <v>573</v>
      </c>
      <c r="M300" s="94" t="s">
        <v>349</v>
      </c>
      <c r="N300" s="94" t="s">
        <v>359</v>
      </c>
      <c r="O300" s="94" t="s">
        <v>394</v>
      </c>
      <c r="P300" s="10"/>
      <c r="Q300" s="198">
        <f>Q301</f>
        <v>2160</v>
      </c>
      <c r="R300" s="198">
        <f t="shared" si="36"/>
        <v>2160</v>
      </c>
      <c r="S300" s="198">
        <f t="shared" si="36"/>
        <v>2160</v>
      </c>
    </row>
    <row r="301" spans="1:19" ht="42" customHeight="1">
      <c r="A301" s="95"/>
      <c r="B301" s="96"/>
      <c r="C301" s="101"/>
      <c r="D301" s="99"/>
      <c r="E301" s="111"/>
      <c r="F301" s="111"/>
      <c r="G301" s="87"/>
      <c r="H301" s="11" t="s">
        <v>56</v>
      </c>
      <c r="I301" s="6">
        <v>27</v>
      </c>
      <c r="J301" s="21">
        <v>10</v>
      </c>
      <c r="K301" s="16">
        <v>1</v>
      </c>
      <c r="L301" s="93" t="s">
        <v>573</v>
      </c>
      <c r="M301" s="94" t="s">
        <v>349</v>
      </c>
      <c r="N301" s="94" t="s">
        <v>363</v>
      </c>
      <c r="O301" s="94" t="s">
        <v>394</v>
      </c>
      <c r="P301" s="10"/>
      <c r="Q301" s="198">
        <f>Q302</f>
        <v>2160</v>
      </c>
      <c r="R301" s="198">
        <f t="shared" si="36"/>
        <v>2160</v>
      </c>
      <c r="S301" s="198">
        <f t="shared" si="36"/>
        <v>2160</v>
      </c>
    </row>
    <row r="302" spans="1:19" ht="30.75" customHeight="1">
      <c r="A302" s="97"/>
      <c r="B302" s="96"/>
      <c r="C302" s="101"/>
      <c r="D302" s="99"/>
      <c r="E302" s="374">
        <v>4360400</v>
      </c>
      <c r="F302" s="374"/>
      <c r="G302" s="87">
        <v>340</v>
      </c>
      <c r="H302" s="11" t="s">
        <v>67</v>
      </c>
      <c r="I302" s="6">
        <v>27</v>
      </c>
      <c r="J302" s="21">
        <v>10</v>
      </c>
      <c r="K302" s="16">
        <v>1</v>
      </c>
      <c r="L302" s="93" t="s">
        <v>573</v>
      </c>
      <c r="M302" s="94" t="s">
        <v>349</v>
      </c>
      <c r="N302" s="94" t="s">
        <v>363</v>
      </c>
      <c r="O302" s="94" t="s">
        <v>68</v>
      </c>
      <c r="P302" s="10"/>
      <c r="Q302" s="198">
        <f>Q303</f>
        <v>2160</v>
      </c>
      <c r="R302" s="198">
        <f>R303</f>
        <v>2160</v>
      </c>
      <c r="S302" s="198">
        <f>S303</f>
        <v>2160</v>
      </c>
    </row>
    <row r="303" spans="1:19" ht="30.75" customHeight="1">
      <c r="A303" s="97"/>
      <c r="B303" s="96"/>
      <c r="C303" s="101"/>
      <c r="D303" s="105"/>
      <c r="E303" s="102"/>
      <c r="F303" s="102"/>
      <c r="G303" s="87"/>
      <c r="H303" s="11" t="s">
        <v>464</v>
      </c>
      <c r="I303" s="6">
        <v>27</v>
      </c>
      <c r="J303" s="21">
        <v>10</v>
      </c>
      <c r="K303" s="16">
        <v>1</v>
      </c>
      <c r="L303" s="117" t="s">
        <v>573</v>
      </c>
      <c r="M303" s="118" t="s">
        <v>349</v>
      </c>
      <c r="N303" s="118" t="s">
        <v>363</v>
      </c>
      <c r="O303" s="118" t="s">
        <v>68</v>
      </c>
      <c r="P303" s="10">
        <v>320</v>
      </c>
      <c r="Q303" s="198">
        <v>2160</v>
      </c>
      <c r="R303" s="198">
        <v>2160</v>
      </c>
      <c r="S303" s="198">
        <v>2160</v>
      </c>
    </row>
    <row r="304" spans="1:19" s="174" customFormat="1" ht="27" customHeight="1">
      <c r="A304" s="138"/>
      <c r="B304" s="139"/>
      <c r="C304" s="138"/>
      <c r="D304" s="377">
        <v>4520000</v>
      </c>
      <c r="E304" s="377"/>
      <c r="F304" s="377"/>
      <c r="G304" s="132">
        <v>612</v>
      </c>
      <c r="H304" s="279" t="s">
        <v>328</v>
      </c>
      <c r="I304" s="134">
        <v>27</v>
      </c>
      <c r="J304" s="135">
        <v>10</v>
      </c>
      <c r="K304" s="135">
        <v>3</v>
      </c>
      <c r="L304" s="136"/>
      <c r="M304" s="137"/>
      <c r="N304" s="137"/>
      <c r="O304" s="220"/>
      <c r="P304" s="148"/>
      <c r="Q304" s="202">
        <f>Q305+Q309</f>
        <v>2586.6</v>
      </c>
      <c r="R304" s="202">
        <f>R305+R309</f>
        <v>2576.9</v>
      </c>
      <c r="S304" s="202">
        <f>S305+S309</f>
        <v>2549.8</v>
      </c>
    </row>
    <row r="305" spans="1:19" ht="27" customHeight="1">
      <c r="A305" s="97"/>
      <c r="B305" s="96"/>
      <c r="C305" s="95"/>
      <c r="D305" s="105"/>
      <c r="E305" s="100"/>
      <c r="F305" s="100"/>
      <c r="G305" s="87"/>
      <c r="H305" s="186" t="s">
        <v>430</v>
      </c>
      <c r="I305" s="25">
        <v>27</v>
      </c>
      <c r="J305" s="119">
        <v>10</v>
      </c>
      <c r="K305" s="26">
        <v>3</v>
      </c>
      <c r="L305" s="120" t="s">
        <v>429</v>
      </c>
      <c r="M305" s="121" t="s">
        <v>349</v>
      </c>
      <c r="N305" s="121" t="s">
        <v>359</v>
      </c>
      <c r="O305" s="121" t="s">
        <v>394</v>
      </c>
      <c r="P305" s="6"/>
      <c r="Q305" s="198">
        <f>Q306</f>
        <v>908.6</v>
      </c>
      <c r="R305" s="198">
        <f aca="true" t="shared" si="37" ref="R305:S307">R306</f>
        <v>899.5</v>
      </c>
      <c r="S305" s="198">
        <f t="shared" si="37"/>
        <v>869.8</v>
      </c>
    </row>
    <row r="306" spans="1:19" ht="29.25" customHeight="1">
      <c r="A306" s="97"/>
      <c r="B306" s="96"/>
      <c r="C306" s="95"/>
      <c r="D306" s="105"/>
      <c r="E306" s="100"/>
      <c r="F306" s="100"/>
      <c r="G306" s="87"/>
      <c r="H306" s="186" t="s">
        <v>439</v>
      </c>
      <c r="I306" s="25">
        <v>27</v>
      </c>
      <c r="J306" s="119">
        <v>10</v>
      </c>
      <c r="K306" s="26">
        <v>3</v>
      </c>
      <c r="L306" s="120" t="s">
        <v>429</v>
      </c>
      <c r="M306" s="121" t="s">
        <v>349</v>
      </c>
      <c r="N306" s="121" t="s">
        <v>363</v>
      </c>
      <c r="O306" s="121" t="s">
        <v>394</v>
      </c>
      <c r="P306" s="6"/>
      <c r="Q306" s="198">
        <f>Q307</f>
        <v>908.6</v>
      </c>
      <c r="R306" s="198">
        <f t="shared" si="37"/>
        <v>899.5</v>
      </c>
      <c r="S306" s="198">
        <f t="shared" si="37"/>
        <v>869.8</v>
      </c>
    </row>
    <row r="307" spans="1:19" ht="21.75" customHeight="1">
      <c r="A307" s="97"/>
      <c r="B307" s="96"/>
      <c r="C307" s="95"/>
      <c r="D307" s="105"/>
      <c r="E307" s="100"/>
      <c r="F307" s="100"/>
      <c r="G307" s="87"/>
      <c r="H307" s="186" t="s">
        <v>440</v>
      </c>
      <c r="I307" s="25">
        <v>27</v>
      </c>
      <c r="J307" s="119">
        <v>10</v>
      </c>
      <c r="K307" s="26">
        <v>3</v>
      </c>
      <c r="L307" s="120" t="s">
        <v>429</v>
      </c>
      <c r="M307" s="121" t="s">
        <v>349</v>
      </c>
      <c r="N307" s="121" t="s">
        <v>363</v>
      </c>
      <c r="O307" s="121" t="s">
        <v>31</v>
      </c>
      <c r="P307" s="6"/>
      <c r="Q307" s="198">
        <f>Q308</f>
        <v>908.6</v>
      </c>
      <c r="R307" s="198">
        <f t="shared" si="37"/>
        <v>899.5</v>
      </c>
      <c r="S307" s="198">
        <f t="shared" si="37"/>
        <v>869.8</v>
      </c>
    </row>
    <row r="308" spans="1:19" ht="29.25" customHeight="1">
      <c r="A308" s="97"/>
      <c r="B308" s="96"/>
      <c r="C308" s="95"/>
      <c r="D308" s="105"/>
      <c r="E308" s="100"/>
      <c r="F308" s="100"/>
      <c r="G308" s="87"/>
      <c r="H308" s="34" t="s">
        <v>464</v>
      </c>
      <c r="I308" s="25">
        <v>27</v>
      </c>
      <c r="J308" s="119">
        <v>10</v>
      </c>
      <c r="K308" s="26">
        <v>3</v>
      </c>
      <c r="L308" s="120" t="s">
        <v>429</v>
      </c>
      <c r="M308" s="121" t="s">
        <v>349</v>
      </c>
      <c r="N308" s="121" t="s">
        <v>363</v>
      </c>
      <c r="O308" s="121" t="s">
        <v>31</v>
      </c>
      <c r="P308" s="6">
        <v>320</v>
      </c>
      <c r="Q308" s="198">
        <v>908.6</v>
      </c>
      <c r="R308" s="198">
        <v>899.5</v>
      </c>
      <c r="S308" s="198">
        <v>869.8</v>
      </c>
    </row>
    <row r="309" spans="1:19" ht="29.25" customHeight="1">
      <c r="A309" s="97"/>
      <c r="B309" s="96"/>
      <c r="C309" s="95"/>
      <c r="D309" s="105"/>
      <c r="E309" s="100"/>
      <c r="F309" s="100"/>
      <c r="G309" s="87"/>
      <c r="H309" s="11" t="s">
        <v>53</v>
      </c>
      <c r="I309" s="25">
        <v>27</v>
      </c>
      <c r="J309" s="119">
        <v>10</v>
      </c>
      <c r="K309" s="26">
        <v>3</v>
      </c>
      <c r="L309" s="120" t="s">
        <v>573</v>
      </c>
      <c r="M309" s="121" t="s">
        <v>349</v>
      </c>
      <c r="N309" s="121" t="s">
        <v>359</v>
      </c>
      <c r="O309" s="121" t="s">
        <v>394</v>
      </c>
      <c r="P309" s="6"/>
      <c r="Q309" s="200">
        <f>Q310+Q315</f>
        <v>1678</v>
      </c>
      <c r="R309" s="200">
        <f>R310+R315</f>
        <v>1677.4</v>
      </c>
      <c r="S309" s="200">
        <f>S310+S315</f>
        <v>1680</v>
      </c>
    </row>
    <row r="310" spans="1:19" ht="29.25" customHeight="1">
      <c r="A310" s="97"/>
      <c r="B310" s="96"/>
      <c r="C310" s="95"/>
      <c r="D310" s="105"/>
      <c r="E310" s="100"/>
      <c r="F310" s="100"/>
      <c r="G310" s="87"/>
      <c r="H310" s="34" t="s">
        <v>55</v>
      </c>
      <c r="I310" s="25">
        <v>27</v>
      </c>
      <c r="J310" s="119">
        <v>10</v>
      </c>
      <c r="K310" s="26">
        <v>3</v>
      </c>
      <c r="L310" s="120" t="s">
        <v>573</v>
      </c>
      <c r="M310" s="121" t="s">
        <v>349</v>
      </c>
      <c r="N310" s="121" t="s">
        <v>367</v>
      </c>
      <c r="O310" s="121" t="s">
        <v>394</v>
      </c>
      <c r="P310" s="6"/>
      <c r="Q310" s="200">
        <f>Q311+Q313</f>
        <v>1318</v>
      </c>
      <c r="R310" s="200">
        <f>R311+R313</f>
        <v>1317.4</v>
      </c>
      <c r="S310" s="200">
        <f>S311+S313</f>
        <v>1320</v>
      </c>
    </row>
    <row r="311" spans="1:19" ht="57.75" customHeight="1">
      <c r="A311" s="97"/>
      <c r="B311" s="96"/>
      <c r="C311" s="95"/>
      <c r="D311" s="358">
        <v>5220000</v>
      </c>
      <c r="E311" s="359"/>
      <c r="F311" s="359"/>
      <c r="G311" s="87">
        <v>612</v>
      </c>
      <c r="H311" s="11" t="s">
        <v>327</v>
      </c>
      <c r="I311" s="6">
        <v>27</v>
      </c>
      <c r="J311" s="21">
        <v>10</v>
      </c>
      <c r="K311" s="16">
        <v>3</v>
      </c>
      <c r="L311" s="93" t="s">
        <v>573</v>
      </c>
      <c r="M311" s="94" t="s">
        <v>349</v>
      </c>
      <c r="N311" s="94" t="s">
        <v>367</v>
      </c>
      <c r="O311" s="122" t="s">
        <v>403</v>
      </c>
      <c r="P311" s="8"/>
      <c r="Q311" s="200">
        <f>Q312</f>
        <v>665.1</v>
      </c>
      <c r="R311" s="200">
        <f>R312</f>
        <v>663</v>
      </c>
      <c r="S311" s="200">
        <f>S312</f>
        <v>666.6</v>
      </c>
    </row>
    <row r="312" spans="1:19" ht="28.5" customHeight="1">
      <c r="A312" s="97"/>
      <c r="B312" s="96"/>
      <c r="C312" s="95"/>
      <c r="D312" s="99"/>
      <c r="E312" s="98"/>
      <c r="F312" s="98"/>
      <c r="G312" s="87"/>
      <c r="H312" s="11" t="s">
        <v>464</v>
      </c>
      <c r="I312" s="6">
        <v>27</v>
      </c>
      <c r="J312" s="21">
        <v>10</v>
      </c>
      <c r="K312" s="16">
        <v>3</v>
      </c>
      <c r="L312" s="93" t="s">
        <v>573</v>
      </c>
      <c r="M312" s="94" t="s">
        <v>349</v>
      </c>
      <c r="N312" s="94" t="s">
        <v>367</v>
      </c>
      <c r="O312" s="122" t="s">
        <v>403</v>
      </c>
      <c r="P312" s="13">
        <v>320</v>
      </c>
      <c r="Q312" s="198">
        <v>665.1</v>
      </c>
      <c r="R312" s="198">
        <v>663</v>
      </c>
      <c r="S312" s="198">
        <v>666.6</v>
      </c>
    </row>
    <row r="313" spans="1:19" ht="42" customHeight="1">
      <c r="A313" s="97"/>
      <c r="B313" s="96"/>
      <c r="C313" s="101"/>
      <c r="D313" s="99"/>
      <c r="E313" s="111"/>
      <c r="F313" s="111"/>
      <c r="G313" s="87"/>
      <c r="H313" s="11" t="s">
        <v>52</v>
      </c>
      <c r="I313" s="10">
        <v>27</v>
      </c>
      <c r="J313" s="7">
        <v>10</v>
      </c>
      <c r="K313" s="16">
        <v>3</v>
      </c>
      <c r="L313" s="93" t="s">
        <v>573</v>
      </c>
      <c r="M313" s="94" t="s">
        <v>349</v>
      </c>
      <c r="N313" s="94" t="s">
        <v>367</v>
      </c>
      <c r="O313" s="94" t="s">
        <v>51</v>
      </c>
      <c r="P313" s="10"/>
      <c r="Q313" s="198">
        <f>Q314</f>
        <v>652.9</v>
      </c>
      <c r="R313" s="198">
        <f>R314</f>
        <v>654.4</v>
      </c>
      <c r="S313" s="198">
        <f>S314</f>
        <v>653.4</v>
      </c>
    </row>
    <row r="314" spans="1:19" ht="32.25" customHeight="1">
      <c r="A314" s="97"/>
      <c r="B314" s="96"/>
      <c r="C314" s="101"/>
      <c r="D314" s="99"/>
      <c r="E314" s="111"/>
      <c r="F314" s="111"/>
      <c r="G314" s="87"/>
      <c r="H314" s="11" t="s">
        <v>464</v>
      </c>
      <c r="I314" s="10">
        <v>27</v>
      </c>
      <c r="J314" s="7">
        <v>10</v>
      </c>
      <c r="K314" s="16">
        <v>3</v>
      </c>
      <c r="L314" s="93" t="s">
        <v>573</v>
      </c>
      <c r="M314" s="94" t="s">
        <v>349</v>
      </c>
      <c r="N314" s="94" t="s">
        <v>367</v>
      </c>
      <c r="O314" s="94" t="s">
        <v>51</v>
      </c>
      <c r="P314" s="10">
        <v>320</v>
      </c>
      <c r="Q314" s="198">
        <v>652.9</v>
      </c>
      <c r="R314" s="214">
        <v>654.4</v>
      </c>
      <c r="S314" s="214">
        <v>653.4</v>
      </c>
    </row>
    <row r="315" spans="1:19" ht="32.25" customHeight="1">
      <c r="A315" s="97"/>
      <c r="B315" s="96"/>
      <c r="C315" s="101"/>
      <c r="D315" s="99"/>
      <c r="E315" s="111"/>
      <c r="F315" s="111"/>
      <c r="G315" s="87"/>
      <c r="H315" s="11" t="s">
        <v>56</v>
      </c>
      <c r="I315" s="10">
        <v>27</v>
      </c>
      <c r="J315" s="7">
        <v>10</v>
      </c>
      <c r="K315" s="16">
        <v>3</v>
      </c>
      <c r="L315" s="93" t="s">
        <v>573</v>
      </c>
      <c r="M315" s="94" t="s">
        <v>349</v>
      </c>
      <c r="N315" s="94" t="s">
        <v>363</v>
      </c>
      <c r="O315" s="94" t="s">
        <v>394</v>
      </c>
      <c r="P315" s="10"/>
      <c r="Q315" s="198">
        <f aca="true" t="shared" si="38" ref="Q315:S316">Q316</f>
        <v>360</v>
      </c>
      <c r="R315" s="214">
        <f t="shared" si="38"/>
        <v>360</v>
      </c>
      <c r="S315" s="214">
        <f t="shared" si="38"/>
        <v>360</v>
      </c>
    </row>
    <row r="316" spans="1:19" ht="27" customHeight="1">
      <c r="A316" s="97"/>
      <c r="B316" s="96"/>
      <c r="C316" s="101"/>
      <c r="D316" s="99"/>
      <c r="E316" s="111"/>
      <c r="F316" s="111"/>
      <c r="G316" s="87"/>
      <c r="H316" s="5" t="s">
        <v>70</v>
      </c>
      <c r="I316" s="6">
        <v>27</v>
      </c>
      <c r="J316" s="19">
        <v>10</v>
      </c>
      <c r="K316" s="16">
        <v>3</v>
      </c>
      <c r="L316" s="93" t="s">
        <v>573</v>
      </c>
      <c r="M316" s="94" t="s">
        <v>349</v>
      </c>
      <c r="N316" s="94" t="s">
        <v>363</v>
      </c>
      <c r="O316" s="94" t="s">
        <v>69</v>
      </c>
      <c r="P316" s="6"/>
      <c r="Q316" s="198">
        <f t="shared" si="38"/>
        <v>360</v>
      </c>
      <c r="R316" s="198">
        <f t="shared" si="38"/>
        <v>360</v>
      </c>
      <c r="S316" s="198">
        <f t="shared" si="38"/>
        <v>360</v>
      </c>
    </row>
    <row r="317" spans="1:19" ht="27" customHeight="1">
      <c r="A317" s="97"/>
      <c r="B317" s="96"/>
      <c r="C317" s="101"/>
      <c r="D317" s="99"/>
      <c r="E317" s="111"/>
      <c r="F317" s="111"/>
      <c r="G317" s="87"/>
      <c r="H317" s="5" t="s">
        <v>463</v>
      </c>
      <c r="I317" s="8">
        <v>27</v>
      </c>
      <c r="J317" s="19">
        <v>10</v>
      </c>
      <c r="K317" s="16">
        <v>3</v>
      </c>
      <c r="L317" s="93" t="s">
        <v>573</v>
      </c>
      <c r="M317" s="94" t="s">
        <v>349</v>
      </c>
      <c r="N317" s="94" t="s">
        <v>363</v>
      </c>
      <c r="O317" s="94" t="s">
        <v>69</v>
      </c>
      <c r="P317" s="6">
        <v>310</v>
      </c>
      <c r="Q317" s="198">
        <v>360</v>
      </c>
      <c r="R317" s="198">
        <v>360</v>
      </c>
      <c r="S317" s="198">
        <v>360</v>
      </c>
    </row>
    <row r="318" spans="1:19" s="174" customFormat="1" ht="25.5" customHeight="1">
      <c r="A318" s="138"/>
      <c r="B318" s="139"/>
      <c r="C318" s="149"/>
      <c r="D318" s="146"/>
      <c r="E318" s="141"/>
      <c r="F318" s="141"/>
      <c r="G318" s="151">
        <v>622</v>
      </c>
      <c r="H318" s="145" t="s">
        <v>326</v>
      </c>
      <c r="I318" s="148">
        <v>27</v>
      </c>
      <c r="J318" s="152">
        <v>10</v>
      </c>
      <c r="K318" s="135">
        <v>6</v>
      </c>
      <c r="L318" s="180"/>
      <c r="M318" s="181"/>
      <c r="N318" s="181"/>
      <c r="O318" s="181"/>
      <c r="P318" s="142"/>
      <c r="Q318" s="201">
        <f>Q319</f>
        <v>1399.5</v>
      </c>
      <c r="R318" s="201">
        <f>R319</f>
        <v>1399.5</v>
      </c>
      <c r="S318" s="201">
        <f>S319</f>
        <v>1399.5</v>
      </c>
    </row>
    <row r="319" spans="1:19" s="174" customFormat="1" ht="25.5" customHeight="1">
      <c r="A319" s="138"/>
      <c r="B319" s="139"/>
      <c r="C319" s="149"/>
      <c r="D319" s="146"/>
      <c r="E319" s="141"/>
      <c r="F319" s="141"/>
      <c r="G319" s="132"/>
      <c r="H319" s="11" t="s">
        <v>53</v>
      </c>
      <c r="I319" s="6">
        <v>27</v>
      </c>
      <c r="J319" s="19">
        <v>10</v>
      </c>
      <c r="K319" s="16">
        <v>6</v>
      </c>
      <c r="L319" s="120" t="s">
        <v>573</v>
      </c>
      <c r="M319" s="121" t="s">
        <v>349</v>
      </c>
      <c r="N319" s="121" t="s">
        <v>359</v>
      </c>
      <c r="O319" s="121" t="s">
        <v>394</v>
      </c>
      <c r="P319" s="6"/>
      <c r="Q319" s="200">
        <f>Q320+Q324</f>
        <v>1399.5</v>
      </c>
      <c r="R319" s="200">
        <f>R320+R324</f>
        <v>1399.5</v>
      </c>
      <c r="S319" s="200">
        <f>S320+S324</f>
        <v>1399.5</v>
      </c>
    </row>
    <row r="320" spans="1:19" s="174" customFormat="1" ht="25.5" customHeight="1">
      <c r="A320" s="138"/>
      <c r="B320" s="139"/>
      <c r="C320" s="149"/>
      <c r="D320" s="146"/>
      <c r="E320" s="141"/>
      <c r="F320" s="141"/>
      <c r="G320" s="132"/>
      <c r="H320" s="11" t="s">
        <v>55</v>
      </c>
      <c r="I320" s="10">
        <v>27</v>
      </c>
      <c r="J320" s="7">
        <v>10</v>
      </c>
      <c r="K320" s="16">
        <v>6</v>
      </c>
      <c r="L320" s="120" t="s">
        <v>573</v>
      </c>
      <c r="M320" s="121" t="s">
        <v>349</v>
      </c>
      <c r="N320" s="121" t="s">
        <v>367</v>
      </c>
      <c r="O320" s="121" t="s">
        <v>394</v>
      </c>
      <c r="P320" s="6"/>
      <c r="Q320" s="200">
        <f>Q321</f>
        <v>1304.5</v>
      </c>
      <c r="R320" s="200">
        <f>R321</f>
        <v>1304.5</v>
      </c>
      <c r="S320" s="200">
        <f>S321</f>
        <v>1304.5</v>
      </c>
    </row>
    <row r="321" spans="1:19" ht="30.75" customHeight="1">
      <c r="A321" s="97"/>
      <c r="B321" s="96"/>
      <c r="C321" s="101"/>
      <c r="D321" s="99"/>
      <c r="E321" s="102"/>
      <c r="F321" s="102"/>
      <c r="G321" s="87"/>
      <c r="H321" s="11" t="s">
        <v>546</v>
      </c>
      <c r="I321" s="10">
        <v>27</v>
      </c>
      <c r="J321" s="16">
        <v>10</v>
      </c>
      <c r="K321" s="16">
        <v>6</v>
      </c>
      <c r="L321" s="93" t="s">
        <v>573</v>
      </c>
      <c r="M321" s="94" t="s">
        <v>349</v>
      </c>
      <c r="N321" s="94" t="s">
        <v>367</v>
      </c>
      <c r="O321" s="94" t="s">
        <v>545</v>
      </c>
      <c r="P321" s="6"/>
      <c r="Q321" s="200">
        <f>Q322+Q323</f>
        <v>1304.5</v>
      </c>
      <c r="R321" s="200">
        <f>R322+R323</f>
        <v>1304.5</v>
      </c>
      <c r="S321" s="200">
        <f>S322+S323</f>
        <v>1304.5</v>
      </c>
    </row>
    <row r="322" spans="1:19" ht="26.25" customHeight="1">
      <c r="A322" s="97"/>
      <c r="B322" s="96"/>
      <c r="C322" s="101"/>
      <c r="D322" s="99"/>
      <c r="E322" s="102"/>
      <c r="F322" s="102"/>
      <c r="G322" s="87"/>
      <c r="H322" s="11" t="s">
        <v>321</v>
      </c>
      <c r="I322" s="10">
        <v>27</v>
      </c>
      <c r="J322" s="16">
        <v>10</v>
      </c>
      <c r="K322" s="16">
        <v>6</v>
      </c>
      <c r="L322" s="93" t="s">
        <v>573</v>
      </c>
      <c r="M322" s="94" t="s">
        <v>349</v>
      </c>
      <c r="N322" s="94" t="s">
        <v>367</v>
      </c>
      <c r="O322" s="94" t="s">
        <v>545</v>
      </c>
      <c r="P322" s="6">
        <v>120</v>
      </c>
      <c r="Q322" s="200">
        <v>1276.7</v>
      </c>
      <c r="R322" s="214">
        <v>1276.7</v>
      </c>
      <c r="S322" s="214">
        <v>1276.7</v>
      </c>
    </row>
    <row r="323" spans="1:19" ht="26.25" customHeight="1">
      <c r="A323" s="97"/>
      <c r="B323" s="96"/>
      <c r="C323" s="101"/>
      <c r="D323" s="105"/>
      <c r="E323" s="102"/>
      <c r="F323" s="102"/>
      <c r="G323" s="87"/>
      <c r="H323" s="191" t="s">
        <v>459</v>
      </c>
      <c r="I323" s="10">
        <v>27</v>
      </c>
      <c r="J323" s="7">
        <v>10</v>
      </c>
      <c r="K323" s="16">
        <v>6</v>
      </c>
      <c r="L323" s="93" t="s">
        <v>573</v>
      </c>
      <c r="M323" s="94" t="s">
        <v>349</v>
      </c>
      <c r="N323" s="94" t="s">
        <v>367</v>
      </c>
      <c r="O323" s="94" t="s">
        <v>545</v>
      </c>
      <c r="P323" s="6">
        <v>240</v>
      </c>
      <c r="Q323" s="200">
        <v>27.8</v>
      </c>
      <c r="R323" s="214">
        <v>27.8</v>
      </c>
      <c r="S323" s="214">
        <v>27.8</v>
      </c>
    </row>
    <row r="324" spans="1:19" ht="26.25" customHeight="1">
      <c r="A324" s="97"/>
      <c r="B324" s="96"/>
      <c r="C324" s="101"/>
      <c r="D324" s="105"/>
      <c r="E324" s="102"/>
      <c r="F324" s="102"/>
      <c r="G324" s="87"/>
      <c r="H324" s="18" t="s">
        <v>56</v>
      </c>
      <c r="I324" s="10">
        <v>27</v>
      </c>
      <c r="J324" s="16">
        <v>10</v>
      </c>
      <c r="K324" s="16">
        <v>6</v>
      </c>
      <c r="L324" s="93" t="s">
        <v>573</v>
      </c>
      <c r="M324" s="94" t="s">
        <v>349</v>
      </c>
      <c r="N324" s="94" t="s">
        <v>363</v>
      </c>
      <c r="O324" s="94" t="s">
        <v>394</v>
      </c>
      <c r="P324" s="6"/>
      <c r="Q324" s="200">
        <f>Q325+Q327</f>
        <v>95</v>
      </c>
      <c r="R324" s="200">
        <f>R325+R327</f>
        <v>95</v>
      </c>
      <c r="S324" s="200">
        <f>S325+S327</f>
        <v>95</v>
      </c>
    </row>
    <row r="325" spans="1:19" ht="30.75" customHeight="1">
      <c r="A325" s="97"/>
      <c r="B325" s="96"/>
      <c r="C325" s="101"/>
      <c r="D325" s="99"/>
      <c r="E325" s="374">
        <v>5225700</v>
      </c>
      <c r="F325" s="374"/>
      <c r="G325" s="87">
        <v>612</v>
      </c>
      <c r="H325" s="11" t="s">
        <v>603</v>
      </c>
      <c r="I325" s="10">
        <v>27</v>
      </c>
      <c r="J325" s="16">
        <v>10</v>
      </c>
      <c r="K325" s="16">
        <v>6</v>
      </c>
      <c r="L325" s="93" t="s">
        <v>573</v>
      </c>
      <c r="M325" s="94" t="s">
        <v>349</v>
      </c>
      <c r="N325" s="94" t="s">
        <v>363</v>
      </c>
      <c r="O325" s="94" t="s">
        <v>602</v>
      </c>
      <c r="P325" s="6"/>
      <c r="Q325" s="200">
        <f>Q326</f>
        <v>45</v>
      </c>
      <c r="R325" s="200">
        <f>R326</f>
        <v>45</v>
      </c>
      <c r="S325" s="200">
        <f>S326</f>
        <v>45</v>
      </c>
    </row>
    <row r="326" spans="1:19" ht="21.75" customHeight="1">
      <c r="A326" s="97"/>
      <c r="B326" s="96"/>
      <c r="C326" s="101"/>
      <c r="D326" s="99"/>
      <c r="E326" s="102"/>
      <c r="F326" s="102"/>
      <c r="G326" s="87"/>
      <c r="H326" s="5" t="s">
        <v>312</v>
      </c>
      <c r="I326" s="10">
        <v>27</v>
      </c>
      <c r="J326" s="16">
        <v>10</v>
      </c>
      <c r="K326" s="16">
        <v>6</v>
      </c>
      <c r="L326" s="93" t="s">
        <v>573</v>
      </c>
      <c r="M326" s="94" t="s">
        <v>349</v>
      </c>
      <c r="N326" s="94" t="s">
        <v>363</v>
      </c>
      <c r="O326" s="94" t="s">
        <v>602</v>
      </c>
      <c r="P326" s="10">
        <v>630</v>
      </c>
      <c r="Q326" s="198">
        <v>45</v>
      </c>
      <c r="R326" s="198">
        <v>45</v>
      </c>
      <c r="S326" s="198">
        <v>45</v>
      </c>
    </row>
    <row r="327" spans="1:19" ht="21.75" customHeight="1">
      <c r="A327" s="97"/>
      <c r="B327" s="96"/>
      <c r="C327" s="101"/>
      <c r="D327" s="105"/>
      <c r="E327" s="102"/>
      <c r="F327" s="102"/>
      <c r="G327" s="87"/>
      <c r="H327" s="5" t="s">
        <v>637</v>
      </c>
      <c r="I327" s="10">
        <v>27</v>
      </c>
      <c r="J327" s="16">
        <v>10</v>
      </c>
      <c r="K327" s="16">
        <v>6</v>
      </c>
      <c r="L327" s="93" t="s">
        <v>573</v>
      </c>
      <c r="M327" s="94" t="s">
        <v>349</v>
      </c>
      <c r="N327" s="94" t="s">
        <v>363</v>
      </c>
      <c r="O327" s="94" t="s">
        <v>59</v>
      </c>
      <c r="P327" s="6"/>
      <c r="Q327" s="200">
        <f>Q328</f>
        <v>50</v>
      </c>
      <c r="R327" s="200">
        <f>R328</f>
        <v>50</v>
      </c>
      <c r="S327" s="200">
        <f>S328</f>
        <v>50</v>
      </c>
    </row>
    <row r="328" spans="1:19" ht="21.75" customHeight="1">
      <c r="A328" s="97"/>
      <c r="B328" s="96"/>
      <c r="C328" s="101"/>
      <c r="D328" s="105"/>
      <c r="E328" s="102"/>
      <c r="F328" s="102"/>
      <c r="G328" s="87"/>
      <c r="H328" s="191" t="s">
        <v>459</v>
      </c>
      <c r="I328" s="10">
        <v>27</v>
      </c>
      <c r="J328" s="16">
        <v>10</v>
      </c>
      <c r="K328" s="16">
        <v>6</v>
      </c>
      <c r="L328" s="93" t="s">
        <v>573</v>
      </c>
      <c r="M328" s="94" t="s">
        <v>349</v>
      </c>
      <c r="N328" s="94" t="s">
        <v>363</v>
      </c>
      <c r="O328" s="94" t="s">
        <v>59</v>
      </c>
      <c r="P328" s="6">
        <v>240</v>
      </c>
      <c r="Q328" s="200">
        <v>50</v>
      </c>
      <c r="R328" s="200">
        <v>50</v>
      </c>
      <c r="S328" s="200">
        <v>50</v>
      </c>
    </row>
    <row r="329" spans="1:19" s="174" customFormat="1" ht="18.75" customHeight="1">
      <c r="A329" s="138"/>
      <c r="B329" s="139"/>
      <c r="C329" s="149"/>
      <c r="D329" s="140"/>
      <c r="E329" s="141"/>
      <c r="F329" s="141"/>
      <c r="G329" s="151">
        <v>612</v>
      </c>
      <c r="H329" s="145" t="s">
        <v>325</v>
      </c>
      <c r="I329" s="148">
        <v>27</v>
      </c>
      <c r="J329" s="152">
        <v>11</v>
      </c>
      <c r="K329" s="135"/>
      <c r="L329" s="136"/>
      <c r="M329" s="137"/>
      <c r="N329" s="137"/>
      <c r="O329" s="137"/>
      <c r="P329" s="142"/>
      <c r="Q329" s="201">
        <f aca="true" t="shared" si="39" ref="Q329:S330">Q330</f>
        <v>8661.3</v>
      </c>
      <c r="R329" s="201">
        <f t="shared" si="39"/>
        <v>11807.6</v>
      </c>
      <c r="S329" s="201">
        <f t="shared" si="39"/>
        <v>8352</v>
      </c>
    </row>
    <row r="330" spans="1:19" s="174" customFormat="1" ht="19.5" customHeight="1">
      <c r="A330" s="138"/>
      <c r="B330" s="139"/>
      <c r="C330" s="138"/>
      <c r="D330" s="377">
        <v>5250000</v>
      </c>
      <c r="E330" s="378"/>
      <c r="F330" s="378"/>
      <c r="G330" s="132">
        <v>530</v>
      </c>
      <c r="H330" s="133" t="s">
        <v>127</v>
      </c>
      <c r="I330" s="134">
        <v>27</v>
      </c>
      <c r="J330" s="135">
        <v>11</v>
      </c>
      <c r="K330" s="135">
        <v>1</v>
      </c>
      <c r="L330" s="136"/>
      <c r="M330" s="137"/>
      <c r="N330" s="137"/>
      <c r="O330" s="137"/>
      <c r="P330" s="134"/>
      <c r="Q330" s="298">
        <f t="shared" si="39"/>
        <v>8661.3</v>
      </c>
      <c r="R330" s="298">
        <f t="shared" si="39"/>
        <v>11807.6</v>
      </c>
      <c r="S330" s="298">
        <f t="shared" si="39"/>
        <v>8352</v>
      </c>
    </row>
    <row r="331" spans="1:19" ht="34.5" customHeight="1">
      <c r="A331" s="97"/>
      <c r="B331" s="96"/>
      <c r="C331" s="101"/>
      <c r="D331" s="99"/>
      <c r="E331" s="111"/>
      <c r="F331" s="111"/>
      <c r="G331" s="103"/>
      <c r="H331" s="5" t="s">
        <v>441</v>
      </c>
      <c r="I331" s="6">
        <v>27</v>
      </c>
      <c r="J331" s="7">
        <v>11</v>
      </c>
      <c r="K331" s="16">
        <v>1</v>
      </c>
      <c r="L331" s="93" t="s">
        <v>442</v>
      </c>
      <c r="M331" s="94" t="s">
        <v>349</v>
      </c>
      <c r="N331" s="94" t="s">
        <v>359</v>
      </c>
      <c r="O331" s="94" t="s">
        <v>394</v>
      </c>
      <c r="P331" s="6"/>
      <c r="Q331" s="198">
        <f>Q335+Q332+Q340</f>
        <v>8661.3</v>
      </c>
      <c r="R331" s="198">
        <f>R335+R332+R340</f>
        <v>11807.6</v>
      </c>
      <c r="S331" s="198">
        <f>S335+S332+S340</f>
        <v>8352</v>
      </c>
    </row>
    <row r="332" spans="1:19" ht="34.5" customHeight="1">
      <c r="A332" s="97"/>
      <c r="B332" s="96"/>
      <c r="C332" s="101"/>
      <c r="D332" s="99"/>
      <c r="E332" s="111"/>
      <c r="F332" s="111"/>
      <c r="G332" s="87"/>
      <c r="H332" s="11" t="s">
        <v>630</v>
      </c>
      <c r="I332" s="10">
        <v>27</v>
      </c>
      <c r="J332" s="16">
        <v>11</v>
      </c>
      <c r="K332" s="16">
        <v>1</v>
      </c>
      <c r="L332" s="120" t="s">
        <v>442</v>
      </c>
      <c r="M332" s="121" t="s">
        <v>349</v>
      </c>
      <c r="N332" s="121" t="s">
        <v>350</v>
      </c>
      <c r="O332" s="121" t="s">
        <v>394</v>
      </c>
      <c r="P332" s="10"/>
      <c r="Q332" s="198">
        <f aca="true" t="shared" si="40" ref="Q332:S333">Q333</f>
        <v>100</v>
      </c>
      <c r="R332" s="198">
        <f t="shared" si="40"/>
        <v>100</v>
      </c>
      <c r="S332" s="198">
        <f t="shared" si="40"/>
        <v>100</v>
      </c>
    </row>
    <row r="333" spans="1:19" ht="26.25" customHeight="1">
      <c r="A333" s="97"/>
      <c r="B333" s="96"/>
      <c r="C333" s="101"/>
      <c r="D333" s="99"/>
      <c r="E333" s="111"/>
      <c r="F333" s="111"/>
      <c r="G333" s="87"/>
      <c r="H333" s="11" t="s">
        <v>74</v>
      </c>
      <c r="I333" s="10">
        <v>27</v>
      </c>
      <c r="J333" s="16">
        <v>11</v>
      </c>
      <c r="K333" s="16">
        <v>1</v>
      </c>
      <c r="L333" s="120" t="s">
        <v>442</v>
      </c>
      <c r="M333" s="121" t="s">
        <v>349</v>
      </c>
      <c r="N333" s="121" t="s">
        <v>350</v>
      </c>
      <c r="O333" s="121" t="s">
        <v>73</v>
      </c>
      <c r="P333" s="10"/>
      <c r="Q333" s="198">
        <f t="shared" si="40"/>
        <v>100</v>
      </c>
      <c r="R333" s="198">
        <f t="shared" si="40"/>
        <v>100</v>
      </c>
      <c r="S333" s="198">
        <f t="shared" si="40"/>
        <v>100</v>
      </c>
    </row>
    <row r="334" spans="1:19" ht="27.75" customHeight="1">
      <c r="A334" s="97"/>
      <c r="B334" s="96"/>
      <c r="C334" s="101"/>
      <c r="D334" s="99"/>
      <c r="E334" s="111"/>
      <c r="F334" s="111"/>
      <c r="G334" s="87"/>
      <c r="H334" s="11" t="s">
        <v>461</v>
      </c>
      <c r="I334" s="10">
        <v>27</v>
      </c>
      <c r="J334" s="16">
        <v>11</v>
      </c>
      <c r="K334" s="16">
        <v>1</v>
      </c>
      <c r="L334" s="120" t="s">
        <v>442</v>
      </c>
      <c r="M334" s="121" t="s">
        <v>349</v>
      </c>
      <c r="N334" s="121" t="s">
        <v>350</v>
      </c>
      <c r="O334" s="121" t="s">
        <v>73</v>
      </c>
      <c r="P334" s="10">
        <v>610</v>
      </c>
      <c r="Q334" s="198">
        <v>100</v>
      </c>
      <c r="R334" s="198">
        <v>100</v>
      </c>
      <c r="S334" s="198">
        <v>100</v>
      </c>
    </row>
    <row r="335" spans="1:19" ht="24.75" customHeight="1">
      <c r="A335" s="97"/>
      <c r="B335" s="96"/>
      <c r="C335" s="101"/>
      <c r="D335" s="99"/>
      <c r="E335" s="111"/>
      <c r="F335" s="111"/>
      <c r="G335" s="87"/>
      <c r="H335" s="11" t="s">
        <v>75</v>
      </c>
      <c r="I335" s="10">
        <v>27</v>
      </c>
      <c r="J335" s="16">
        <v>11</v>
      </c>
      <c r="K335" s="16">
        <v>1</v>
      </c>
      <c r="L335" s="120" t="s">
        <v>442</v>
      </c>
      <c r="M335" s="121" t="s">
        <v>349</v>
      </c>
      <c r="N335" s="121" t="s">
        <v>367</v>
      </c>
      <c r="O335" s="121" t="s">
        <v>394</v>
      </c>
      <c r="P335" s="10"/>
      <c r="Q335" s="198">
        <f>Q336+Q338</f>
        <v>8252</v>
      </c>
      <c r="R335" s="198">
        <f>R336+R338</f>
        <v>8252</v>
      </c>
      <c r="S335" s="198">
        <f>S336+S338</f>
        <v>8252</v>
      </c>
    </row>
    <row r="336" spans="1:19" ht="22.5" customHeight="1">
      <c r="A336" s="97"/>
      <c r="B336" s="96"/>
      <c r="C336" s="101"/>
      <c r="D336" s="99"/>
      <c r="E336" s="111"/>
      <c r="F336" s="111"/>
      <c r="G336" s="87"/>
      <c r="H336" s="11" t="s">
        <v>74</v>
      </c>
      <c r="I336" s="10">
        <v>27</v>
      </c>
      <c r="J336" s="16">
        <v>11</v>
      </c>
      <c r="K336" s="16">
        <v>1</v>
      </c>
      <c r="L336" s="120" t="s">
        <v>442</v>
      </c>
      <c r="M336" s="121" t="s">
        <v>349</v>
      </c>
      <c r="N336" s="121" t="s">
        <v>367</v>
      </c>
      <c r="O336" s="121" t="s">
        <v>73</v>
      </c>
      <c r="P336" s="10"/>
      <c r="Q336" s="198">
        <f>Q337</f>
        <v>6727.5</v>
      </c>
      <c r="R336" s="198">
        <f>R337</f>
        <v>6727.5</v>
      </c>
      <c r="S336" s="198">
        <f>S337</f>
        <v>6727.5</v>
      </c>
    </row>
    <row r="337" spans="1:19" ht="22.5" customHeight="1">
      <c r="A337" s="97"/>
      <c r="B337" s="96"/>
      <c r="C337" s="101"/>
      <c r="D337" s="99"/>
      <c r="E337" s="111"/>
      <c r="F337" s="111"/>
      <c r="G337" s="87"/>
      <c r="H337" s="11" t="s">
        <v>461</v>
      </c>
      <c r="I337" s="10">
        <v>27</v>
      </c>
      <c r="J337" s="16">
        <v>11</v>
      </c>
      <c r="K337" s="16">
        <v>1</v>
      </c>
      <c r="L337" s="120" t="s">
        <v>442</v>
      </c>
      <c r="M337" s="121" t="s">
        <v>349</v>
      </c>
      <c r="N337" s="121" t="s">
        <v>367</v>
      </c>
      <c r="O337" s="121" t="s">
        <v>73</v>
      </c>
      <c r="P337" s="10">
        <v>610</v>
      </c>
      <c r="Q337" s="198">
        <v>6727.5</v>
      </c>
      <c r="R337" s="198">
        <v>6727.5</v>
      </c>
      <c r="S337" s="198">
        <v>6727.5</v>
      </c>
    </row>
    <row r="338" spans="1:19" ht="37.5" customHeight="1">
      <c r="A338" s="97"/>
      <c r="B338" s="96"/>
      <c r="C338" s="101"/>
      <c r="D338" s="99"/>
      <c r="E338" s="111"/>
      <c r="F338" s="111"/>
      <c r="G338" s="87"/>
      <c r="H338" s="11" t="s">
        <v>610</v>
      </c>
      <c r="I338" s="10">
        <v>27</v>
      </c>
      <c r="J338" s="16">
        <v>11</v>
      </c>
      <c r="K338" s="16">
        <v>1</v>
      </c>
      <c r="L338" s="120" t="s">
        <v>442</v>
      </c>
      <c r="M338" s="121" t="s">
        <v>349</v>
      </c>
      <c r="N338" s="121" t="s">
        <v>367</v>
      </c>
      <c r="O338" s="121" t="s">
        <v>609</v>
      </c>
      <c r="P338" s="10"/>
      <c r="Q338" s="198">
        <f>Q339</f>
        <v>1524.5</v>
      </c>
      <c r="R338" s="198">
        <f>R339</f>
        <v>1524.5</v>
      </c>
      <c r="S338" s="198">
        <f>S339</f>
        <v>1524.5</v>
      </c>
    </row>
    <row r="339" spans="1:19" ht="27" customHeight="1">
      <c r="A339" s="97"/>
      <c r="B339" s="96"/>
      <c r="C339" s="101"/>
      <c r="D339" s="99"/>
      <c r="E339" s="111"/>
      <c r="F339" s="111"/>
      <c r="G339" s="87"/>
      <c r="H339" s="11" t="s">
        <v>461</v>
      </c>
      <c r="I339" s="10">
        <v>27</v>
      </c>
      <c r="J339" s="16">
        <v>11</v>
      </c>
      <c r="K339" s="16">
        <v>1</v>
      </c>
      <c r="L339" s="120" t="s">
        <v>442</v>
      </c>
      <c r="M339" s="121" t="s">
        <v>349</v>
      </c>
      <c r="N339" s="121" t="s">
        <v>367</v>
      </c>
      <c r="O339" s="121" t="s">
        <v>609</v>
      </c>
      <c r="P339" s="10">
        <v>610</v>
      </c>
      <c r="Q339" s="198">
        <v>1524.5</v>
      </c>
      <c r="R339" s="198">
        <v>1524.5</v>
      </c>
      <c r="S339" s="198">
        <v>1524.5</v>
      </c>
    </row>
    <row r="340" spans="1:19" ht="36" customHeight="1">
      <c r="A340" s="97"/>
      <c r="B340" s="96"/>
      <c r="C340" s="101"/>
      <c r="D340" s="99"/>
      <c r="E340" s="111"/>
      <c r="F340" s="111"/>
      <c r="G340" s="87"/>
      <c r="H340" s="11" t="s">
        <v>805</v>
      </c>
      <c r="I340" s="10">
        <v>27</v>
      </c>
      <c r="J340" s="16">
        <v>11</v>
      </c>
      <c r="K340" s="16">
        <v>1</v>
      </c>
      <c r="L340" s="120" t="s">
        <v>442</v>
      </c>
      <c r="M340" s="121" t="s">
        <v>349</v>
      </c>
      <c r="N340" s="121" t="s">
        <v>368</v>
      </c>
      <c r="O340" s="121" t="s">
        <v>394</v>
      </c>
      <c r="P340" s="10"/>
      <c r="Q340" s="198">
        <f>Q341+Q343</f>
        <v>309.3</v>
      </c>
      <c r="R340" s="198">
        <f>R341+R343</f>
        <v>3455.6</v>
      </c>
      <c r="S340" s="198">
        <f>S341+S343</f>
        <v>0</v>
      </c>
    </row>
    <row r="341" spans="1:19" ht="33.75" customHeight="1">
      <c r="A341" s="97"/>
      <c r="B341" s="96"/>
      <c r="C341" s="101"/>
      <c r="D341" s="99"/>
      <c r="E341" s="111"/>
      <c r="F341" s="111"/>
      <c r="G341" s="87"/>
      <c r="H341" s="11" t="s">
        <v>635</v>
      </c>
      <c r="I341" s="10">
        <v>27</v>
      </c>
      <c r="J341" s="16">
        <v>11</v>
      </c>
      <c r="K341" s="16">
        <v>1</v>
      </c>
      <c r="L341" s="120" t="s">
        <v>442</v>
      </c>
      <c r="M341" s="121" t="s">
        <v>349</v>
      </c>
      <c r="N341" s="121" t="s">
        <v>368</v>
      </c>
      <c r="O341" s="121" t="s">
        <v>416</v>
      </c>
      <c r="P341" s="10"/>
      <c r="Q341" s="198">
        <f>Q342</f>
        <v>309.3</v>
      </c>
      <c r="R341" s="198">
        <f>R342</f>
        <v>0</v>
      </c>
      <c r="S341" s="198">
        <f>S342</f>
        <v>0</v>
      </c>
    </row>
    <row r="342" spans="1:19" ht="27" customHeight="1">
      <c r="A342" s="97"/>
      <c r="B342" s="96"/>
      <c r="C342" s="101"/>
      <c r="D342" s="99"/>
      <c r="E342" s="111"/>
      <c r="F342" s="111"/>
      <c r="G342" s="87"/>
      <c r="H342" s="11" t="s">
        <v>461</v>
      </c>
      <c r="I342" s="10">
        <v>27</v>
      </c>
      <c r="J342" s="16">
        <v>11</v>
      </c>
      <c r="K342" s="16">
        <v>1</v>
      </c>
      <c r="L342" s="120" t="s">
        <v>442</v>
      </c>
      <c r="M342" s="121" t="s">
        <v>349</v>
      </c>
      <c r="N342" s="121" t="s">
        <v>368</v>
      </c>
      <c r="O342" s="121" t="s">
        <v>416</v>
      </c>
      <c r="P342" s="10">
        <v>610</v>
      </c>
      <c r="Q342" s="198">
        <v>309.3</v>
      </c>
      <c r="R342" s="198">
        <v>0</v>
      </c>
      <c r="S342" s="198">
        <v>0</v>
      </c>
    </row>
    <row r="343" spans="1:19" ht="36" customHeight="1">
      <c r="A343" s="97"/>
      <c r="B343" s="96"/>
      <c r="C343" s="101"/>
      <c r="D343" s="99"/>
      <c r="E343" s="111"/>
      <c r="F343" s="111"/>
      <c r="G343" s="87"/>
      <c r="H343" s="11" t="s">
        <v>636</v>
      </c>
      <c r="I343" s="10">
        <v>27</v>
      </c>
      <c r="J343" s="16">
        <v>11</v>
      </c>
      <c r="K343" s="16">
        <v>1</v>
      </c>
      <c r="L343" s="120" t="s">
        <v>442</v>
      </c>
      <c r="M343" s="121" t="s">
        <v>349</v>
      </c>
      <c r="N343" s="121" t="s">
        <v>443</v>
      </c>
      <c r="O343" s="121" t="s">
        <v>617</v>
      </c>
      <c r="P343" s="10"/>
      <c r="Q343" s="198">
        <f>Q344</f>
        <v>0</v>
      </c>
      <c r="R343" s="198">
        <f>R344</f>
        <v>3455.6</v>
      </c>
      <c r="S343" s="198">
        <f>S344</f>
        <v>0</v>
      </c>
    </row>
    <row r="344" spans="1:19" ht="27" customHeight="1">
      <c r="A344" s="97"/>
      <c r="B344" s="96"/>
      <c r="C344" s="101"/>
      <c r="D344" s="99"/>
      <c r="E344" s="111"/>
      <c r="F344" s="111"/>
      <c r="G344" s="87"/>
      <c r="H344" s="11" t="s">
        <v>461</v>
      </c>
      <c r="I344" s="10">
        <v>27</v>
      </c>
      <c r="J344" s="16">
        <v>11</v>
      </c>
      <c r="K344" s="16">
        <v>1</v>
      </c>
      <c r="L344" s="120" t="s">
        <v>442</v>
      </c>
      <c r="M344" s="121" t="s">
        <v>349</v>
      </c>
      <c r="N344" s="121" t="s">
        <v>443</v>
      </c>
      <c r="O344" s="121" t="s">
        <v>617</v>
      </c>
      <c r="P344" s="10">
        <v>610</v>
      </c>
      <c r="Q344" s="198">
        <v>0</v>
      </c>
      <c r="R344" s="198">
        <v>3455.6</v>
      </c>
      <c r="S344" s="198">
        <v>0</v>
      </c>
    </row>
    <row r="345" spans="1:19" s="172" customFormat="1" ht="24.75" customHeight="1">
      <c r="A345" s="154"/>
      <c r="B345" s="175"/>
      <c r="C345" s="176"/>
      <c r="D345" s="177"/>
      <c r="E345" s="178"/>
      <c r="F345" s="178"/>
      <c r="G345" s="179"/>
      <c r="H345" s="33" t="s">
        <v>507</v>
      </c>
      <c r="I345" s="14">
        <v>28</v>
      </c>
      <c r="J345" s="15"/>
      <c r="K345" s="15"/>
      <c r="L345" s="159"/>
      <c r="M345" s="160"/>
      <c r="N345" s="160"/>
      <c r="O345" s="160"/>
      <c r="P345" s="14"/>
      <c r="Q345" s="196">
        <f>Q346+Q371</f>
        <v>6209.4</v>
      </c>
      <c r="R345" s="196">
        <f>R346+R371</f>
        <v>5996.2</v>
      </c>
      <c r="S345" s="196">
        <f>S346+S371</f>
        <v>5996.2</v>
      </c>
    </row>
    <row r="346" spans="1:19" s="174" customFormat="1" ht="23.25" customHeight="1">
      <c r="A346" s="138"/>
      <c r="B346" s="139"/>
      <c r="C346" s="149"/>
      <c r="D346" s="146"/>
      <c r="E346" s="150"/>
      <c r="F346" s="150"/>
      <c r="G346" s="132"/>
      <c r="H346" s="133" t="s">
        <v>324</v>
      </c>
      <c r="I346" s="134">
        <v>28</v>
      </c>
      <c r="J346" s="135">
        <v>1</v>
      </c>
      <c r="K346" s="135" t="s">
        <v>395</v>
      </c>
      <c r="L346" s="180"/>
      <c r="M346" s="181"/>
      <c r="N346" s="181"/>
      <c r="O346" s="181"/>
      <c r="P346" s="134"/>
      <c r="Q346" s="298">
        <f>Q347+Q353+Q363</f>
        <v>6065.4</v>
      </c>
      <c r="R346" s="298">
        <f>R347+R353+R363</f>
        <v>5852.2</v>
      </c>
      <c r="S346" s="298">
        <f>S347+S353+S363</f>
        <v>5852.2</v>
      </c>
    </row>
    <row r="347" spans="1:19" s="174" customFormat="1" ht="36" customHeight="1">
      <c r="A347" s="138"/>
      <c r="B347" s="139"/>
      <c r="C347" s="149"/>
      <c r="D347" s="146"/>
      <c r="E347" s="150"/>
      <c r="F347" s="150"/>
      <c r="G347" s="132"/>
      <c r="H347" s="133" t="s">
        <v>355</v>
      </c>
      <c r="I347" s="134">
        <v>28</v>
      </c>
      <c r="J347" s="135">
        <v>1</v>
      </c>
      <c r="K347" s="135">
        <v>2</v>
      </c>
      <c r="L347" s="180"/>
      <c r="M347" s="181"/>
      <c r="N347" s="181"/>
      <c r="O347" s="181"/>
      <c r="P347" s="134"/>
      <c r="Q347" s="298">
        <f>Q348</f>
        <v>1961.8</v>
      </c>
      <c r="R347" s="298">
        <f>R348</f>
        <v>1961.8</v>
      </c>
      <c r="S347" s="298">
        <f>S348</f>
        <v>1961.8</v>
      </c>
    </row>
    <row r="348" spans="1:19" s="174" customFormat="1" ht="21.75" customHeight="1">
      <c r="A348" s="138"/>
      <c r="B348" s="139"/>
      <c r="C348" s="149"/>
      <c r="D348" s="146"/>
      <c r="E348" s="150"/>
      <c r="F348" s="150"/>
      <c r="G348" s="132"/>
      <c r="H348" s="11" t="s">
        <v>357</v>
      </c>
      <c r="I348" s="10">
        <v>28</v>
      </c>
      <c r="J348" s="16">
        <v>1</v>
      </c>
      <c r="K348" s="16">
        <v>2</v>
      </c>
      <c r="L348" s="16" t="s">
        <v>358</v>
      </c>
      <c r="M348" s="94" t="s">
        <v>349</v>
      </c>
      <c r="N348" s="94" t="s">
        <v>359</v>
      </c>
      <c r="O348" s="94" t="s">
        <v>394</v>
      </c>
      <c r="P348" s="10" t="s">
        <v>322</v>
      </c>
      <c r="Q348" s="198">
        <f>Q349+Q351</f>
        <v>1961.8</v>
      </c>
      <c r="R348" s="198">
        <f>R349+R351</f>
        <v>1961.8</v>
      </c>
      <c r="S348" s="198">
        <f>S349+S351</f>
        <v>1961.8</v>
      </c>
    </row>
    <row r="349" spans="1:19" ht="23.25" customHeight="1">
      <c r="A349" s="95"/>
      <c r="B349" s="96"/>
      <c r="C349" s="101"/>
      <c r="D349" s="99"/>
      <c r="E349" s="111"/>
      <c r="F349" s="111"/>
      <c r="G349" s="87"/>
      <c r="H349" s="11" t="s">
        <v>508</v>
      </c>
      <c r="I349" s="10">
        <v>28</v>
      </c>
      <c r="J349" s="16">
        <v>1</v>
      </c>
      <c r="K349" s="16">
        <v>2</v>
      </c>
      <c r="L349" s="120" t="s">
        <v>358</v>
      </c>
      <c r="M349" s="121" t="s">
        <v>349</v>
      </c>
      <c r="N349" s="121" t="s">
        <v>359</v>
      </c>
      <c r="O349" s="121" t="s">
        <v>400</v>
      </c>
      <c r="P349" s="10"/>
      <c r="Q349" s="198">
        <f>SUM(Q350:Q350)</f>
        <v>1648.6</v>
      </c>
      <c r="R349" s="198">
        <f>SUM(R350:R350)</f>
        <v>1648.6</v>
      </c>
      <c r="S349" s="198">
        <f>SUM(S350:S350)</f>
        <v>1648.6</v>
      </c>
    </row>
    <row r="350" spans="1:19" ht="24.75" customHeight="1">
      <c r="A350" s="95"/>
      <c r="B350" s="96"/>
      <c r="C350" s="101"/>
      <c r="D350" s="99"/>
      <c r="E350" s="111"/>
      <c r="F350" s="111"/>
      <c r="G350" s="87"/>
      <c r="H350" s="11" t="s">
        <v>321</v>
      </c>
      <c r="I350" s="10">
        <v>28</v>
      </c>
      <c r="J350" s="16">
        <v>1</v>
      </c>
      <c r="K350" s="16">
        <v>2</v>
      </c>
      <c r="L350" s="120" t="s">
        <v>358</v>
      </c>
      <c r="M350" s="121" t="s">
        <v>349</v>
      </c>
      <c r="N350" s="121" t="s">
        <v>359</v>
      </c>
      <c r="O350" s="121" t="s">
        <v>400</v>
      </c>
      <c r="P350" s="10">
        <v>120</v>
      </c>
      <c r="Q350" s="198">
        <v>1648.6</v>
      </c>
      <c r="R350" s="198">
        <v>1648.6</v>
      </c>
      <c r="S350" s="198">
        <v>1648.6</v>
      </c>
    </row>
    <row r="351" spans="1:19" ht="35.25" customHeight="1">
      <c r="A351" s="95"/>
      <c r="B351" s="96"/>
      <c r="C351" s="101"/>
      <c r="D351" s="99"/>
      <c r="E351" s="111"/>
      <c r="F351" s="111"/>
      <c r="G351" s="87"/>
      <c r="H351" s="11" t="s">
        <v>610</v>
      </c>
      <c r="I351" s="10">
        <v>28</v>
      </c>
      <c r="J351" s="16">
        <v>1</v>
      </c>
      <c r="K351" s="16">
        <v>2</v>
      </c>
      <c r="L351" s="120" t="s">
        <v>358</v>
      </c>
      <c r="M351" s="121" t="s">
        <v>349</v>
      </c>
      <c r="N351" s="121" t="s">
        <v>359</v>
      </c>
      <c r="O351" s="121" t="s">
        <v>609</v>
      </c>
      <c r="P351" s="10"/>
      <c r="Q351" s="198">
        <f>Q352</f>
        <v>313.2</v>
      </c>
      <c r="R351" s="198">
        <f>R352</f>
        <v>313.2</v>
      </c>
      <c r="S351" s="198">
        <f>S352</f>
        <v>313.2</v>
      </c>
    </row>
    <row r="352" spans="1:19" ht="29.25" customHeight="1">
      <c r="A352" s="95"/>
      <c r="B352" s="96"/>
      <c r="C352" s="101"/>
      <c r="D352" s="99"/>
      <c r="E352" s="111"/>
      <c r="F352" s="111"/>
      <c r="G352" s="87"/>
      <c r="H352" s="11" t="s">
        <v>321</v>
      </c>
      <c r="I352" s="10">
        <v>28</v>
      </c>
      <c r="J352" s="16">
        <v>1</v>
      </c>
      <c r="K352" s="16">
        <v>2</v>
      </c>
      <c r="L352" s="120" t="s">
        <v>358</v>
      </c>
      <c r="M352" s="121" t="s">
        <v>349</v>
      </c>
      <c r="N352" s="121" t="s">
        <v>359</v>
      </c>
      <c r="O352" s="121" t="s">
        <v>609</v>
      </c>
      <c r="P352" s="10">
        <v>120</v>
      </c>
      <c r="Q352" s="198">
        <v>313.2</v>
      </c>
      <c r="R352" s="198">
        <v>313.2</v>
      </c>
      <c r="S352" s="198">
        <v>313.2</v>
      </c>
    </row>
    <row r="353" spans="1:19" s="174" customFormat="1" ht="36" customHeight="1">
      <c r="A353" s="138"/>
      <c r="B353" s="139"/>
      <c r="C353" s="149"/>
      <c r="D353" s="146"/>
      <c r="E353" s="150"/>
      <c r="F353" s="150"/>
      <c r="G353" s="132"/>
      <c r="H353" s="133" t="s">
        <v>252</v>
      </c>
      <c r="I353" s="134">
        <v>28</v>
      </c>
      <c r="J353" s="135">
        <v>1</v>
      </c>
      <c r="K353" s="135">
        <v>3</v>
      </c>
      <c r="L353" s="180"/>
      <c r="M353" s="181"/>
      <c r="N353" s="181"/>
      <c r="O353" s="181"/>
      <c r="P353" s="134"/>
      <c r="Q353" s="197">
        <f>Q354</f>
        <v>3855.6</v>
      </c>
      <c r="R353" s="197">
        <f>R354</f>
        <v>3642.4</v>
      </c>
      <c r="S353" s="197">
        <f>S354</f>
        <v>3642.4</v>
      </c>
    </row>
    <row r="354" spans="1:19" s="174" customFormat="1" ht="21.75" customHeight="1">
      <c r="A354" s="138"/>
      <c r="B354" s="139"/>
      <c r="C354" s="149"/>
      <c r="D354" s="146"/>
      <c r="E354" s="150"/>
      <c r="F354" s="150"/>
      <c r="G354" s="132"/>
      <c r="H354" s="11" t="s">
        <v>357</v>
      </c>
      <c r="I354" s="10">
        <v>28</v>
      </c>
      <c r="J354" s="16">
        <v>1</v>
      </c>
      <c r="K354" s="16">
        <v>3</v>
      </c>
      <c r="L354" s="16" t="s">
        <v>358</v>
      </c>
      <c r="M354" s="94" t="s">
        <v>349</v>
      </c>
      <c r="N354" s="94" t="s">
        <v>359</v>
      </c>
      <c r="O354" s="94" t="s">
        <v>394</v>
      </c>
      <c r="P354" s="134"/>
      <c r="Q354" s="197">
        <f>Q355+Q358+Q360</f>
        <v>3855.6</v>
      </c>
      <c r="R354" s="197">
        <f>R355+R358+R360</f>
        <v>3642.4</v>
      </c>
      <c r="S354" s="197">
        <f>S355+S358+S360</f>
        <v>3642.4</v>
      </c>
    </row>
    <row r="355" spans="1:19" ht="20.25" customHeight="1">
      <c r="A355" s="95"/>
      <c r="B355" s="96"/>
      <c r="C355" s="101"/>
      <c r="D355" s="99"/>
      <c r="E355" s="111"/>
      <c r="F355" s="111"/>
      <c r="G355" s="87"/>
      <c r="H355" s="11" t="s">
        <v>508</v>
      </c>
      <c r="I355" s="10">
        <v>28</v>
      </c>
      <c r="J355" s="16">
        <v>1</v>
      </c>
      <c r="K355" s="16">
        <v>3</v>
      </c>
      <c r="L355" s="120" t="s">
        <v>358</v>
      </c>
      <c r="M355" s="121" t="s">
        <v>349</v>
      </c>
      <c r="N355" s="121" t="s">
        <v>359</v>
      </c>
      <c r="O355" s="121" t="s">
        <v>400</v>
      </c>
      <c r="P355" s="10"/>
      <c r="Q355" s="198">
        <f>SUM(Q356:Q357)</f>
        <v>3233.5</v>
      </c>
      <c r="R355" s="198">
        <f>SUM(R356:R357)</f>
        <v>3233.5</v>
      </c>
      <c r="S355" s="198">
        <f>SUM(S356:S357)</f>
        <v>3233.5</v>
      </c>
    </row>
    <row r="356" spans="1:19" ht="24.75" customHeight="1">
      <c r="A356" s="95"/>
      <c r="B356" s="96"/>
      <c r="C356" s="101"/>
      <c r="D356" s="99"/>
      <c r="E356" s="111"/>
      <c r="F356" s="111"/>
      <c r="G356" s="87"/>
      <c r="H356" s="11" t="s">
        <v>321</v>
      </c>
      <c r="I356" s="10">
        <v>28</v>
      </c>
      <c r="J356" s="16">
        <v>1</v>
      </c>
      <c r="K356" s="16">
        <v>3</v>
      </c>
      <c r="L356" s="120" t="s">
        <v>358</v>
      </c>
      <c r="M356" s="121" t="s">
        <v>349</v>
      </c>
      <c r="N356" s="121" t="s">
        <v>359</v>
      </c>
      <c r="O356" s="121" t="s">
        <v>400</v>
      </c>
      <c r="P356" s="10">
        <v>120</v>
      </c>
      <c r="Q356" s="198">
        <v>2269</v>
      </c>
      <c r="R356" s="198">
        <v>2269</v>
      </c>
      <c r="S356" s="198">
        <v>2269</v>
      </c>
    </row>
    <row r="357" spans="1:19" ht="23.25" customHeight="1">
      <c r="A357" s="95"/>
      <c r="B357" s="96"/>
      <c r="C357" s="101"/>
      <c r="D357" s="99"/>
      <c r="E357" s="111"/>
      <c r="F357" s="111"/>
      <c r="G357" s="87"/>
      <c r="H357" s="11" t="s">
        <v>459</v>
      </c>
      <c r="I357" s="10">
        <v>28</v>
      </c>
      <c r="J357" s="16">
        <v>1</v>
      </c>
      <c r="K357" s="16">
        <v>3</v>
      </c>
      <c r="L357" s="120" t="s">
        <v>358</v>
      </c>
      <c r="M357" s="121" t="s">
        <v>349</v>
      </c>
      <c r="N357" s="121" t="s">
        <v>359</v>
      </c>
      <c r="O357" s="121" t="s">
        <v>400</v>
      </c>
      <c r="P357" s="10">
        <v>240</v>
      </c>
      <c r="Q357" s="198">
        <v>964.5</v>
      </c>
      <c r="R357" s="198">
        <v>964.5</v>
      </c>
      <c r="S357" s="198">
        <v>964.5</v>
      </c>
    </row>
    <row r="358" spans="1:19" ht="34.5" customHeight="1">
      <c r="A358" s="95"/>
      <c r="B358" s="96"/>
      <c r="C358" s="101"/>
      <c r="D358" s="99"/>
      <c r="E358" s="111"/>
      <c r="F358" s="111"/>
      <c r="G358" s="87"/>
      <c r="H358" s="11" t="s">
        <v>610</v>
      </c>
      <c r="I358" s="10">
        <v>28</v>
      </c>
      <c r="J358" s="16">
        <v>1</v>
      </c>
      <c r="K358" s="16">
        <v>3</v>
      </c>
      <c r="L358" s="120" t="s">
        <v>358</v>
      </c>
      <c r="M358" s="121" t="s">
        <v>349</v>
      </c>
      <c r="N358" s="121" t="s">
        <v>359</v>
      </c>
      <c r="O358" s="121" t="s">
        <v>609</v>
      </c>
      <c r="P358" s="10"/>
      <c r="Q358" s="198">
        <f>Q359</f>
        <v>408.9</v>
      </c>
      <c r="R358" s="200">
        <f>R359</f>
        <v>408.9</v>
      </c>
      <c r="S358" s="200">
        <f>S359</f>
        <v>408.9</v>
      </c>
    </row>
    <row r="359" spans="1:19" ht="23.25" customHeight="1">
      <c r="A359" s="95"/>
      <c r="B359" s="96"/>
      <c r="C359" s="101"/>
      <c r="D359" s="99"/>
      <c r="E359" s="111"/>
      <c r="F359" s="111"/>
      <c r="G359" s="87"/>
      <c r="H359" s="11" t="s">
        <v>321</v>
      </c>
      <c r="I359" s="10">
        <v>28</v>
      </c>
      <c r="J359" s="16">
        <v>1</v>
      </c>
      <c r="K359" s="16">
        <v>3</v>
      </c>
      <c r="L359" s="120" t="s">
        <v>358</v>
      </c>
      <c r="M359" s="121" t="s">
        <v>349</v>
      </c>
      <c r="N359" s="121" t="s">
        <v>359</v>
      </c>
      <c r="O359" s="121" t="s">
        <v>609</v>
      </c>
      <c r="P359" s="10">
        <v>120</v>
      </c>
      <c r="Q359" s="198">
        <v>408.9</v>
      </c>
      <c r="R359" s="200">
        <v>408.9</v>
      </c>
      <c r="S359" s="200">
        <v>408.9</v>
      </c>
    </row>
    <row r="360" spans="1:19" ht="23.25" customHeight="1">
      <c r="A360" s="95"/>
      <c r="B360" s="96"/>
      <c r="C360" s="101"/>
      <c r="D360" s="99"/>
      <c r="E360" s="111"/>
      <c r="F360" s="111"/>
      <c r="G360" s="87"/>
      <c r="H360" s="283" t="s">
        <v>561</v>
      </c>
      <c r="I360" s="10">
        <v>28</v>
      </c>
      <c r="J360" s="16">
        <v>1</v>
      </c>
      <c r="K360" s="16">
        <v>3</v>
      </c>
      <c r="L360" s="120" t="s">
        <v>358</v>
      </c>
      <c r="M360" s="121" t="s">
        <v>349</v>
      </c>
      <c r="N360" s="121" t="s">
        <v>359</v>
      </c>
      <c r="O360" s="121" t="s">
        <v>4</v>
      </c>
      <c r="P360" s="6"/>
      <c r="Q360" s="200">
        <f>SUM(Q361:Q362)</f>
        <v>213.2</v>
      </c>
      <c r="R360" s="200">
        <f>SUM(R361:R362)</f>
        <v>0</v>
      </c>
      <c r="S360" s="200">
        <f>SUM(S361:S362)</f>
        <v>0</v>
      </c>
    </row>
    <row r="361" spans="1:19" ht="23.25" customHeight="1">
      <c r="A361" s="95"/>
      <c r="B361" s="96"/>
      <c r="C361" s="101"/>
      <c r="D361" s="99"/>
      <c r="E361" s="111"/>
      <c r="F361" s="111"/>
      <c r="G361" s="87"/>
      <c r="H361" s="11" t="s">
        <v>321</v>
      </c>
      <c r="I361" s="10">
        <v>28</v>
      </c>
      <c r="J361" s="16">
        <v>1</v>
      </c>
      <c r="K361" s="16">
        <v>3</v>
      </c>
      <c r="L361" s="120" t="s">
        <v>358</v>
      </c>
      <c r="M361" s="121" t="s">
        <v>349</v>
      </c>
      <c r="N361" s="121" t="s">
        <v>359</v>
      </c>
      <c r="O361" s="121" t="s">
        <v>4</v>
      </c>
      <c r="P361" s="6">
        <v>120</v>
      </c>
      <c r="Q361" s="200">
        <v>203</v>
      </c>
      <c r="R361" s="200">
        <v>0</v>
      </c>
      <c r="S361" s="200">
        <v>0</v>
      </c>
    </row>
    <row r="362" spans="1:19" ht="23.25" customHeight="1">
      <c r="A362" s="95"/>
      <c r="B362" s="96"/>
      <c r="C362" s="101"/>
      <c r="D362" s="99"/>
      <c r="E362" s="111"/>
      <c r="F362" s="111"/>
      <c r="G362" s="87"/>
      <c r="H362" s="11" t="s">
        <v>459</v>
      </c>
      <c r="I362" s="10">
        <v>28</v>
      </c>
      <c r="J362" s="16">
        <v>1</v>
      </c>
      <c r="K362" s="16">
        <v>3</v>
      </c>
      <c r="L362" s="120" t="s">
        <v>358</v>
      </c>
      <c r="M362" s="121" t="s">
        <v>349</v>
      </c>
      <c r="N362" s="121" t="s">
        <v>359</v>
      </c>
      <c r="O362" s="121" t="s">
        <v>4</v>
      </c>
      <c r="P362" s="6">
        <v>240</v>
      </c>
      <c r="Q362" s="200">
        <v>10.2</v>
      </c>
      <c r="R362" s="200">
        <v>0</v>
      </c>
      <c r="S362" s="200">
        <v>0</v>
      </c>
    </row>
    <row r="363" spans="1:19" ht="23.25" customHeight="1">
      <c r="A363" s="95"/>
      <c r="B363" s="96"/>
      <c r="C363" s="101"/>
      <c r="D363" s="99"/>
      <c r="E363" s="111"/>
      <c r="F363" s="111"/>
      <c r="G363" s="87"/>
      <c r="H363" s="225" t="s">
        <v>323</v>
      </c>
      <c r="I363" s="134">
        <v>28</v>
      </c>
      <c r="J363" s="135">
        <v>1</v>
      </c>
      <c r="K363" s="135">
        <v>13</v>
      </c>
      <c r="L363" s="120"/>
      <c r="M363" s="121"/>
      <c r="N363" s="121"/>
      <c r="O363" s="121"/>
      <c r="P363" s="6"/>
      <c r="Q363" s="201">
        <f>Q364</f>
        <v>248</v>
      </c>
      <c r="R363" s="201">
        <f>R364</f>
        <v>248</v>
      </c>
      <c r="S363" s="201">
        <f>S364</f>
        <v>248</v>
      </c>
    </row>
    <row r="364" spans="1:19" ht="33.75" customHeight="1">
      <c r="A364" s="97"/>
      <c r="B364" s="96"/>
      <c r="C364" s="101"/>
      <c r="D364" s="99"/>
      <c r="E364" s="111"/>
      <c r="F364" s="111"/>
      <c r="G364" s="103"/>
      <c r="H364" s="3" t="s">
        <v>634</v>
      </c>
      <c r="I364" s="6">
        <v>28</v>
      </c>
      <c r="J364" s="7">
        <v>1</v>
      </c>
      <c r="K364" s="16">
        <v>13</v>
      </c>
      <c r="L364" s="93" t="s">
        <v>633</v>
      </c>
      <c r="M364" s="94" t="s">
        <v>349</v>
      </c>
      <c r="N364" s="94" t="s">
        <v>359</v>
      </c>
      <c r="O364" s="94" t="s">
        <v>394</v>
      </c>
      <c r="P364" s="6"/>
      <c r="Q364" s="200">
        <f>Q365+Q368</f>
        <v>248</v>
      </c>
      <c r="R364" s="200">
        <f>R365+R368</f>
        <v>248</v>
      </c>
      <c r="S364" s="200">
        <f>S365+S368</f>
        <v>248</v>
      </c>
    </row>
    <row r="365" spans="1:19" ht="19.5" customHeight="1">
      <c r="A365" s="97"/>
      <c r="B365" s="96"/>
      <c r="C365" s="101"/>
      <c r="D365" s="99"/>
      <c r="E365" s="111"/>
      <c r="F365" s="111"/>
      <c r="G365" s="103"/>
      <c r="H365" s="3" t="s">
        <v>590</v>
      </c>
      <c r="I365" s="8">
        <v>28</v>
      </c>
      <c r="J365" s="7">
        <v>1</v>
      </c>
      <c r="K365" s="16">
        <v>13</v>
      </c>
      <c r="L365" s="93" t="s">
        <v>633</v>
      </c>
      <c r="M365" s="94" t="s">
        <v>349</v>
      </c>
      <c r="N365" s="94" t="s">
        <v>350</v>
      </c>
      <c r="O365" s="94" t="s">
        <v>394</v>
      </c>
      <c r="P365" s="6"/>
      <c r="Q365" s="200">
        <f aca="true" t="shared" si="41" ref="Q365:S366">Q366</f>
        <v>180</v>
      </c>
      <c r="R365" s="200">
        <f t="shared" si="41"/>
        <v>180</v>
      </c>
      <c r="S365" s="200">
        <f t="shared" si="41"/>
        <v>180</v>
      </c>
    </row>
    <row r="366" spans="1:19" ht="36.75" customHeight="1">
      <c r="A366" s="97"/>
      <c r="B366" s="96"/>
      <c r="C366" s="101"/>
      <c r="D366" s="99"/>
      <c r="E366" s="111"/>
      <c r="F366" s="111"/>
      <c r="G366" s="103">
        <v>240</v>
      </c>
      <c r="H366" s="18" t="s">
        <v>11</v>
      </c>
      <c r="I366" s="8">
        <v>28</v>
      </c>
      <c r="J366" s="7">
        <v>1</v>
      </c>
      <c r="K366" s="16">
        <v>13</v>
      </c>
      <c r="L366" s="93" t="s">
        <v>633</v>
      </c>
      <c r="M366" s="94" t="s">
        <v>349</v>
      </c>
      <c r="N366" s="94" t="s">
        <v>350</v>
      </c>
      <c r="O366" s="94" t="s">
        <v>12</v>
      </c>
      <c r="P366" s="6"/>
      <c r="Q366" s="200">
        <f t="shared" si="41"/>
        <v>180</v>
      </c>
      <c r="R366" s="200">
        <f t="shared" si="41"/>
        <v>180</v>
      </c>
      <c r="S366" s="200">
        <f t="shared" si="41"/>
        <v>180</v>
      </c>
    </row>
    <row r="367" spans="1:19" ht="24.75" customHeight="1">
      <c r="A367" s="108"/>
      <c r="B367" s="109"/>
      <c r="C367" s="104"/>
      <c r="D367" s="105"/>
      <c r="E367" s="102"/>
      <c r="F367" s="102"/>
      <c r="G367" s="103"/>
      <c r="H367" s="5" t="s">
        <v>388</v>
      </c>
      <c r="I367" s="6">
        <v>28</v>
      </c>
      <c r="J367" s="7">
        <v>1</v>
      </c>
      <c r="K367" s="16">
        <v>13</v>
      </c>
      <c r="L367" s="93" t="s">
        <v>633</v>
      </c>
      <c r="M367" s="94" t="s">
        <v>349</v>
      </c>
      <c r="N367" s="94" t="s">
        <v>350</v>
      </c>
      <c r="O367" s="94" t="s">
        <v>12</v>
      </c>
      <c r="P367" s="6">
        <v>340</v>
      </c>
      <c r="Q367" s="198">
        <v>180</v>
      </c>
      <c r="R367" s="200">
        <v>180</v>
      </c>
      <c r="S367" s="200">
        <v>180</v>
      </c>
    </row>
    <row r="368" spans="1:19" ht="24.75" customHeight="1">
      <c r="A368" s="108"/>
      <c r="B368" s="109"/>
      <c r="C368" s="104"/>
      <c r="D368" s="105"/>
      <c r="E368" s="102"/>
      <c r="F368" s="102"/>
      <c r="G368" s="103"/>
      <c r="H368" s="5" t="s">
        <v>591</v>
      </c>
      <c r="I368" s="6">
        <v>28</v>
      </c>
      <c r="J368" s="7">
        <v>1</v>
      </c>
      <c r="K368" s="16">
        <v>13</v>
      </c>
      <c r="L368" s="93" t="s">
        <v>633</v>
      </c>
      <c r="M368" s="94" t="s">
        <v>349</v>
      </c>
      <c r="N368" s="94" t="s">
        <v>367</v>
      </c>
      <c r="O368" s="94" t="s">
        <v>394</v>
      </c>
      <c r="P368" s="6"/>
      <c r="Q368" s="198">
        <f aca="true" t="shared" si="42" ref="Q368:S369">Q369</f>
        <v>68</v>
      </c>
      <c r="R368" s="198">
        <f t="shared" si="42"/>
        <v>68</v>
      </c>
      <c r="S368" s="198">
        <f t="shared" si="42"/>
        <v>68</v>
      </c>
    </row>
    <row r="369" spans="1:19" ht="36.75" customHeight="1">
      <c r="A369" s="108"/>
      <c r="B369" s="109"/>
      <c r="C369" s="104"/>
      <c r="D369" s="105"/>
      <c r="E369" s="102"/>
      <c r="F369" s="102"/>
      <c r="G369" s="103"/>
      <c r="H369" s="5" t="s">
        <v>11</v>
      </c>
      <c r="I369" s="6">
        <v>28</v>
      </c>
      <c r="J369" s="7">
        <v>1</v>
      </c>
      <c r="K369" s="16">
        <v>13</v>
      </c>
      <c r="L369" s="93" t="s">
        <v>633</v>
      </c>
      <c r="M369" s="94" t="s">
        <v>349</v>
      </c>
      <c r="N369" s="94" t="s">
        <v>367</v>
      </c>
      <c r="O369" s="94" t="s">
        <v>12</v>
      </c>
      <c r="P369" s="6"/>
      <c r="Q369" s="198">
        <f t="shared" si="42"/>
        <v>68</v>
      </c>
      <c r="R369" s="198">
        <f t="shared" si="42"/>
        <v>68</v>
      </c>
      <c r="S369" s="198">
        <f t="shared" si="42"/>
        <v>68</v>
      </c>
    </row>
    <row r="370" spans="1:19" ht="24.75" customHeight="1">
      <c r="A370" s="108"/>
      <c r="B370" s="109"/>
      <c r="C370" s="104"/>
      <c r="D370" s="105"/>
      <c r="E370" s="102"/>
      <c r="F370" s="102"/>
      <c r="G370" s="103"/>
      <c r="H370" s="5" t="s">
        <v>459</v>
      </c>
      <c r="I370" s="6">
        <v>28</v>
      </c>
      <c r="J370" s="7">
        <v>1</v>
      </c>
      <c r="K370" s="16">
        <v>13</v>
      </c>
      <c r="L370" s="93" t="s">
        <v>633</v>
      </c>
      <c r="M370" s="94" t="s">
        <v>349</v>
      </c>
      <c r="N370" s="94" t="s">
        <v>367</v>
      </c>
      <c r="O370" s="94" t="s">
        <v>12</v>
      </c>
      <c r="P370" s="6">
        <v>240</v>
      </c>
      <c r="Q370" s="198">
        <v>68</v>
      </c>
      <c r="R370" s="198">
        <v>68</v>
      </c>
      <c r="S370" s="198">
        <v>68</v>
      </c>
    </row>
    <row r="371" spans="1:19" s="174" customFormat="1" ht="24.75" customHeight="1">
      <c r="A371" s="161"/>
      <c r="B371" s="210"/>
      <c r="C371" s="153"/>
      <c r="D371" s="165"/>
      <c r="E371" s="141"/>
      <c r="F371" s="141"/>
      <c r="G371" s="151"/>
      <c r="H371" s="299" t="s">
        <v>329</v>
      </c>
      <c r="I371" s="300">
        <v>28</v>
      </c>
      <c r="J371" s="301">
        <v>10</v>
      </c>
      <c r="K371" s="135"/>
      <c r="L371" s="136"/>
      <c r="M371" s="137"/>
      <c r="N371" s="137"/>
      <c r="O371" s="137"/>
      <c r="P371" s="142"/>
      <c r="Q371" s="197">
        <f>Q372</f>
        <v>144</v>
      </c>
      <c r="R371" s="197">
        <f aca="true" t="shared" si="43" ref="R371:S375">R372</f>
        <v>144</v>
      </c>
      <c r="S371" s="197">
        <f t="shared" si="43"/>
        <v>144</v>
      </c>
    </row>
    <row r="372" spans="1:19" s="127" customFormat="1" ht="24.75" customHeight="1">
      <c r="A372" s="108"/>
      <c r="B372" s="192"/>
      <c r="C372" s="206"/>
      <c r="D372" s="207"/>
      <c r="E372" s="208"/>
      <c r="F372" s="208"/>
      <c r="G372" s="209"/>
      <c r="H372" s="299" t="s">
        <v>328</v>
      </c>
      <c r="I372" s="302">
        <v>28</v>
      </c>
      <c r="J372" s="303">
        <v>10</v>
      </c>
      <c r="K372" s="304">
        <v>3</v>
      </c>
      <c r="L372" s="305"/>
      <c r="M372" s="306"/>
      <c r="N372" s="306"/>
      <c r="O372" s="306"/>
      <c r="P372" s="302"/>
      <c r="Q372" s="307">
        <f>Q374</f>
        <v>144</v>
      </c>
      <c r="R372" s="307">
        <f>R374</f>
        <v>144</v>
      </c>
      <c r="S372" s="307">
        <f>S374</f>
        <v>144</v>
      </c>
    </row>
    <row r="373" spans="1:19" ht="33.75" customHeight="1">
      <c r="A373" s="97"/>
      <c r="B373" s="96"/>
      <c r="C373" s="101"/>
      <c r="D373" s="99"/>
      <c r="E373" s="111"/>
      <c r="F373" s="111"/>
      <c r="G373" s="103"/>
      <c r="H373" s="3" t="s">
        <v>634</v>
      </c>
      <c r="I373" s="6">
        <v>28</v>
      </c>
      <c r="J373" s="7">
        <v>10</v>
      </c>
      <c r="K373" s="16">
        <v>3</v>
      </c>
      <c r="L373" s="93" t="s">
        <v>633</v>
      </c>
      <c r="M373" s="94" t="s">
        <v>349</v>
      </c>
      <c r="N373" s="94" t="s">
        <v>359</v>
      </c>
      <c r="O373" s="94" t="s">
        <v>394</v>
      </c>
      <c r="P373" s="6"/>
      <c r="Q373" s="200">
        <f>Q374</f>
        <v>144</v>
      </c>
      <c r="R373" s="200">
        <f>R374</f>
        <v>144</v>
      </c>
      <c r="S373" s="200">
        <f>S374</f>
        <v>144</v>
      </c>
    </row>
    <row r="374" spans="1:19" ht="54.75" customHeight="1">
      <c r="A374" s="108"/>
      <c r="B374" s="109"/>
      <c r="C374" s="104"/>
      <c r="D374" s="105"/>
      <c r="E374" s="102"/>
      <c r="F374" s="102"/>
      <c r="G374" s="103"/>
      <c r="H374" s="5" t="s">
        <v>311</v>
      </c>
      <c r="I374" s="6">
        <v>28</v>
      </c>
      <c r="J374" s="7">
        <v>10</v>
      </c>
      <c r="K374" s="16">
        <v>3</v>
      </c>
      <c r="L374" s="93" t="s">
        <v>633</v>
      </c>
      <c r="M374" s="94" t="s">
        <v>349</v>
      </c>
      <c r="N374" s="94" t="s">
        <v>368</v>
      </c>
      <c r="O374" s="94" t="s">
        <v>394</v>
      </c>
      <c r="P374" s="6"/>
      <c r="Q374" s="198">
        <f>Q375</f>
        <v>144</v>
      </c>
      <c r="R374" s="198">
        <f t="shared" si="43"/>
        <v>144</v>
      </c>
      <c r="S374" s="198">
        <f t="shared" si="43"/>
        <v>144</v>
      </c>
    </row>
    <row r="375" spans="1:19" ht="34.5" customHeight="1">
      <c r="A375" s="108"/>
      <c r="B375" s="109"/>
      <c r="C375" s="104"/>
      <c r="D375" s="105"/>
      <c r="E375" s="102"/>
      <c r="F375" s="102"/>
      <c r="G375" s="103"/>
      <c r="H375" s="5" t="s">
        <v>11</v>
      </c>
      <c r="I375" s="6">
        <v>28</v>
      </c>
      <c r="J375" s="7">
        <v>10</v>
      </c>
      <c r="K375" s="16">
        <v>3</v>
      </c>
      <c r="L375" s="93" t="s">
        <v>633</v>
      </c>
      <c r="M375" s="94" t="s">
        <v>349</v>
      </c>
      <c r="N375" s="94" t="s">
        <v>368</v>
      </c>
      <c r="O375" s="94" t="s">
        <v>12</v>
      </c>
      <c r="P375" s="6"/>
      <c r="Q375" s="198">
        <f>Q376</f>
        <v>144</v>
      </c>
      <c r="R375" s="198">
        <f t="shared" si="43"/>
        <v>144</v>
      </c>
      <c r="S375" s="198">
        <f t="shared" si="43"/>
        <v>144</v>
      </c>
    </row>
    <row r="376" spans="1:19" ht="24.75" customHeight="1">
      <c r="A376" s="108"/>
      <c r="B376" s="109"/>
      <c r="C376" s="104"/>
      <c r="D376" s="105"/>
      <c r="E376" s="102"/>
      <c r="F376" s="102"/>
      <c r="G376" s="103"/>
      <c r="H376" s="5" t="s">
        <v>463</v>
      </c>
      <c r="I376" s="6">
        <v>28</v>
      </c>
      <c r="J376" s="7">
        <v>10</v>
      </c>
      <c r="K376" s="16">
        <v>3</v>
      </c>
      <c r="L376" s="93" t="s">
        <v>633</v>
      </c>
      <c r="M376" s="94" t="s">
        <v>349</v>
      </c>
      <c r="N376" s="94" t="s">
        <v>368</v>
      </c>
      <c r="O376" s="94" t="s">
        <v>12</v>
      </c>
      <c r="P376" s="6">
        <v>310</v>
      </c>
      <c r="Q376" s="198">
        <v>144</v>
      </c>
      <c r="R376" s="198">
        <v>144</v>
      </c>
      <c r="S376" s="198">
        <v>144</v>
      </c>
    </row>
    <row r="377" spans="1:19" s="282" customFormat="1" ht="27.75" customHeight="1">
      <c r="A377" s="154"/>
      <c r="B377" s="155"/>
      <c r="C377" s="156"/>
      <c r="D377" s="157"/>
      <c r="E377" s="389">
        <v>5250300</v>
      </c>
      <c r="F377" s="389"/>
      <c r="G377" s="128">
        <v>530</v>
      </c>
      <c r="H377" s="33" t="s">
        <v>122</v>
      </c>
      <c r="I377" s="14">
        <v>660</v>
      </c>
      <c r="J377" s="15" t="s">
        <v>322</v>
      </c>
      <c r="K377" s="15" t="s">
        <v>322</v>
      </c>
      <c r="L377" s="129" t="s">
        <v>322</v>
      </c>
      <c r="M377" s="130" t="s">
        <v>322</v>
      </c>
      <c r="N377" s="130"/>
      <c r="O377" s="130" t="s">
        <v>322</v>
      </c>
      <c r="P377" s="14" t="s">
        <v>322</v>
      </c>
      <c r="Q377" s="196">
        <f>Q378</f>
        <v>1458.4999999999998</v>
      </c>
      <c r="R377" s="196">
        <f aca="true" t="shared" si="44" ref="R377:S379">R378</f>
        <v>1123.5</v>
      </c>
      <c r="S377" s="196">
        <f t="shared" si="44"/>
        <v>1123.5</v>
      </c>
    </row>
    <row r="378" spans="1:19" s="174" customFormat="1" ht="18.75" customHeight="1">
      <c r="A378" s="161"/>
      <c r="B378" s="162"/>
      <c r="C378" s="153"/>
      <c r="D378" s="140"/>
      <c r="E378" s="141"/>
      <c r="F378" s="141"/>
      <c r="G378" s="151">
        <v>530</v>
      </c>
      <c r="H378" s="133" t="s">
        <v>324</v>
      </c>
      <c r="I378" s="134">
        <v>660</v>
      </c>
      <c r="J378" s="135">
        <v>1</v>
      </c>
      <c r="K378" s="135" t="s">
        <v>395</v>
      </c>
      <c r="L378" s="136" t="s">
        <v>322</v>
      </c>
      <c r="M378" s="137" t="s">
        <v>322</v>
      </c>
      <c r="N378" s="137"/>
      <c r="O378" s="137" t="s">
        <v>322</v>
      </c>
      <c r="P378" s="142" t="s">
        <v>322</v>
      </c>
      <c r="Q378" s="201">
        <f>Q379</f>
        <v>1458.4999999999998</v>
      </c>
      <c r="R378" s="201">
        <f t="shared" si="44"/>
        <v>1123.5</v>
      </c>
      <c r="S378" s="201">
        <f t="shared" si="44"/>
        <v>1123.5</v>
      </c>
    </row>
    <row r="379" spans="1:19" s="174" customFormat="1" ht="18.75" customHeight="1">
      <c r="A379" s="356">
        <v>1000</v>
      </c>
      <c r="B379" s="356"/>
      <c r="C379" s="357"/>
      <c r="D379" s="357"/>
      <c r="E379" s="357"/>
      <c r="F379" s="357"/>
      <c r="G379" s="132">
        <v>530</v>
      </c>
      <c r="H379" s="133" t="s">
        <v>323</v>
      </c>
      <c r="I379" s="134">
        <v>660</v>
      </c>
      <c r="J379" s="135">
        <v>1</v>
      </c>
      <c r="K379" s="135">
        <v>13</v>
      </c>
      <c r="L379" s="136" t="s">
        <v>322</v>
      </c>
      <c r="M379" s="137" t="s">
        <v>322</v>
      </c>
      <c r="N379" s="137"/>
      <c r="O379" s="137" t="s">
        <v>322</v>
      </c>
      <c r="P379" s="134" t="s">
        <v>322</v>
      </c>
      <c r="Q379" s="197">
        <f>Q380</f>
        <v>1458.4999999999998</v>
      </c>
      <c r="R379" s="197">
        <f t="shared" si="44"/>
        <v>1123.5</v>
      </c>
      <c r="S379" s="197">
        <f t="shared" si="44"/>
        <v>1123.5</v>
      </c>
    </row>
    <row r="380" spans="1:19" s="174" customFormat="1" ht="18.75" customHeight="1">
      <c r="A380" s="138"/>
      <c r="B380" s="139"/>
      <c r="C380" s="161"/>
      <c r="D380" s="131"/>
      <c r="E380" s="131"/>
      <c r="F380" s="131"/>
      <c r="G380" s="132"/>
      <c r="H380" s="11" t="s">
        <v>62</v>
      </c>
      <c r="I380" s="10">
        <v>660</v>
      </c>
      <c r="J380" s="16">
        <v>1</v>
      </c>
      <c r="K380" s="16">
        <v>13</v>
      </c>
      <c r="L380" s="93" t="s">
        <v>356</v>
      </c>
      <c r="M380" s="94" t="s">
        <v>349</v>
      </c>
      <c r="N380" s="94" t="s">
        <v>359</v>
      </c>
      <c r="O380" s="94" t="s">
        <v>394</v>
      </c>
      <c r="P380" s="134"/>
      <c r="Q380" s="198">
        <f>Q381+Q386+Q384</f>
        <v>1458.4999999999998</v>
      </c>
      <c r="R380" s="198">
        <f>R381+R386+R384</f>
        <v>1123.5</v>
      </c>
      <c r="S380" s="198">
        <f>S381+S386+S384</f>
        <v>1123.5</v>
      </c>
    </row>
    <row r="381" spans="1:19" ht="18.75" customHeight="1">
      <c r="A381" s="97"/>
      <c r="B381" s="96"/>
      <c r="C381" s="95"/>
      <c r="D381" s="358">
        <v>5050000</v>
      </c>
      <c r="E381" s="359"/>
      <c r="F381" s="359"/>
      <c r="G381" s="87">
        <v>321</v>
      </c>
      <c r="H381" s="11" t="s">
        <v>100</v>
      </c>
      <c r="I381" s="10">
        <v>660</v>
      </c>
      <c r="J381" s="16">
        <v>1</v>
      </c>
      <c r="K381" s="16">
        <v>13</v>
      </c>
      <c r="L381" s="16" t="s">
        <v>356</v>
      </c>
      <c r="M381" s="94" t="s">
        <v>349</v>
      </c>
      <c r="N381" s="94" t="s">
        <v>359</v>
      </c>
      <c r="O381" s="94" t="s">
        <v>400</v>
      </c>
      <c r="P381" s="10" t="s">
        <v>322</v>
      </c>
      <c r="Q381" s="198">
        <f>SUM(Q382:Q383)</f>
        <v>994.8</v>
      </c>
      <c r="R381" s="198">
        <f>SUM(R382:R383)</f>
        <v>994.7</v>
      </c>
      <c r="S381" s="198">
        <f>SUM(S382:S383)</f>
        <v>994.7</v>
      </c>
    </row>
    <row r="382" spans="1:19" ht="26.25" customHeight="1">
      <c r="A382" s="97"/>
      <c r="B382" s="96"/>
      <c r="C382" s="95"/>
      <c r="D382" s="99"/>
      <c r="E382" s="98"/>
      <c r="F382" s="98"/>
      <c r="G382" s="87"/>
      <c r="H382" s="11" t="s">
        <v>321</v>
      </c>
      <c r="I382" s="6">
        <v>660</v>
      </c>
      <c r="J382" s="19">
        <v>1</v>
      </c>
      <c r="K382" s="16">
        <v>13</v>
      </c>
      <c r="L382" s="16">
        <v>91</v>
      </c>
      <c r="M382" s="94" t="s">
        <v>349</v>
      </c>
      <c r="N382" s="94" t="s">
        <v>359</v>
      </c>
      <c r="O382" s="94" t="s">
        <v>400</v>
      </c>
      <c r="P382" s="10">
        <v>120</v>
      </c>
      <c r="Q382" s="198">
        <v>926.3</v>
      </c>
      <c r="R382" s="198">
        <v>926.2</v>
      </c>
      <c r="S382" s="198">
        <v>926.2</v>
      </c>
    </row>
    <row r="383" spans="1:19" ht="27.75" customHeight="1">
      <c r="A383" s="97"/>
      <c r="B383" s="96"/>
      <c r="C383" s="101"/>
      <c r="D383" s="99"/>
      <c r="E383" s="111"/>
      <c r="F383" s="111"/>
      <c r="G383" s="87"/>
      <c r="H383" s="5" t="s">
        <v>459</v>
      </c>
      <c r="I383" s="6">
        <v>660</v>
      </c>
      <c r="J383" s="21">
        <v>1</v>
      </c>
      <c r="K383" s="16">
        <v>13</v>
      </c>
      <c r="L383" s="16">
        <v>91</v>
      </c>
      <c r="M383" s="94" t="s">
        <v>349</v>
      </c>
      <c r="N383" s="94" t="s">
        <v>359</v>
      </c>
      <c r="O383" s="94" t="s">
        <v>400</v>
      </c>
      <c r="P383" s="6">
        <v>240</v>
      </c>
      <c r="Q383" s="198">
        <v>68.5</v>
      </c>
      <c r="R383" s="198">
        <v>68.5</v>
      </c>
      <c r="S383" s="198">
        <v>68.5</v>
      </c>
    </row>
    <row r="384" spans="1:19" ht="39" customHeight="1">
      <c r="A384" s="97"/>
      <c r="B384" s="96"/>
      <c r="C384" s="101"/>
      <c r="D384" s="105"/>
      <c r="E384" s="102"/>
      <c r="F384" s="102"/>
      <c r="G384" s="87"/>
      <c r="H384" s="11" t="s">
        <v>610</v>
      </c>
      <c r="I384" s="10">
        <v>660</v>
      </c>
      <c r="J384" s="7">
        <v>1</v>
      </c>
      <c r="K384" s="16">
        <v>13</v>
      </c>
      <c r="L384" s="16">
        <v>91</v>
      </c>
      <c r="M384" s="94" t="s">
        <v>349</v>
      </c>
      <c r="N384" s="94" t="s">
        <v>359</v>
      </c>
      <c r="O384" s="94" t="s">
        <v>609</v>
      </c>
      <c r="P384" s="6"/>
      <c r="Q384" s="200">
        <f>Q385</f>
        <v>128.8</v>
      </c>
      <c r="R384" s="200">
        <f>R385</f>
        <v>128.8</v>
      </c>
      <c r="S384" s="200">
        <f>S385</f>
        <v>128.8</v>
      </c>
    </row>
    <row r="385" spans="1:19" ht="27.75" customHeight="1">
      <c r="A385" s="97"/>
      <c r="B385" s="96"/>
      <c r="C385" s="101"/>
      <c r="D385" s="105"/>
      <c r="E385" s="102"/>
      <c r="F385" s="102"/>
      <c r="G385" s="87"/>
      <c r="H385" s="11" t="s">
        <v>321</v>
      </c>
      <c r="I385" s="10">
        <v>660</v>
      </c>
      <c r="J385" s="7">
        <v>1</v>
      </c>
      <c r="K385" s="16">
        <v>13</v>
      </c>
      <c r="L385" s="16">
        <v>91</v>
      </c>
      <c r="M385" s="94" t="s">
        <v>349</v>
      </c>
      <c r="N385" s="94" t="s">
        <v>359</v>
      </c>
      <c r="O385" s="94" t="s">
        <v>609</v>
      </c>
      <c r="P385" s="6">
        <v>120</v>
      </c>
      <c r="Q385" s="200">
        <v>128.8</v>
      </c>
      <c r="R385" s="200">
        <v>128.8</v>
      </c>
      <c r="S385" s="200">
        <v>128.8</v>
      </c>
    </row>
    <row r="386" spans="1:19" ht="36.75" customHeight="1">
      <c r="A386" s="97"/>
      <c r="B386" s="96"/>
      <c r="C386" s="101"/>
      <c r="D386" s="105"/>
      <c r="E386" s="102"/>
      <c r="F386" s="102"/>
      <c r="G386" s="103"/>
      <c r="H386" s="11" t="s">
        <v>6</v>
      </c>
      <c r="I386" s="10">
        <v>660</v>
      </c>
      <c r="J386" s="7">
        <v>1</v>
      </c>
      <c r="K386" s="16">
        <v>13</v>
      </c>
      <c r="L386" s="16">
        <v>91</v>
      </c>
      <c r="M386" s="94" t="s">
        <v>349</v>
      </c>
      <c r="N386" s="94" t="s">
        <v>359</v>
      </c>
      <c r="O386" s="94" t="s">
        <v>5</v>
      </c>
      <c r="P386" s="6"/>
      <c r="Q386" s="200">
        <f>SUM(Q387:Q388)</f>
        <v>334.9</v>
      </c>
      <c r="R386" s="200">
        <f>SUM(R387:R388)</f>
        <v>0</v>
      </c>
      <c r="S386" s="200">
        <f>SUM(S387:S388)</f>
        <v>0</v>
      </c>
    </row>
    <row r="387" spans="1:19" ht="30.75" customHeight="1">
      <c r="A387" s="97"/>
      <c r="B387" s="96"/>
      <c r="C387" s="101"/>
      <c r="D387" s="105"/>
      <c r="E387" s="102"/>
      <c r="F387" s="102"/>
      <c r="G387" s="103"/>
      <c r="H387" s="11" t="s">
        <v>321</v>
      </c>
      <c r="I387" s="10">
        <v>660</v>
      </c>
      <c r="J387" s="7">
        <v>1</v>
      </c>
      <c r="K387" s="16">
        <v>13</v>
      </c>
      <c r="L387" s="16">
        <v>91</v>
      </c>
      <c r="M387" s="94" t="s">
        <v>349</v>
      </c>
      <c r="N387" s="94" t="s">
        <v>359</v>
      </c>
      <c r="O387" s="94" t="s">
        <v>5</v>
      </c>
      <c r="P387" s="6">
        <v>120</v>
      </c>
      <c r="Q387" s="200">
        <v>323.4</v>
      </c>
      <c r="R387" s="200">
        <v>0</v>
      </c>
      <c r="S387" s="200">
        <v>0</v>
      </c>
    </row>
    <row r="388" spans="1:19" ht="24.75" customHeight="1">
      <c r="A388" s="97"/>
      <c r="B388" s="96"/>
      <c r="C388" s="101"/>
      <c r="D388" s="105"/>
      <c r="E388" s="102"/>
      <c r="F388" s="102"/>
      <c r="G388" s="103"/>
      <c r="H388" s="11" t="s">
        <v>459</v>
      </c>
      <c r="I388" s="10">
        <v>660</v>
      </c>
      <c r="J388" s="7">
        <v>1</v>
      </c>
      <c r="K388" s="16">
        <v>13</v>
      </c>
      <c r="L388" s="16">
        <v>91</v>
      </c>
      <c r="M388" s="94" t="s">
        <v>349</v>
      </c>
      <c r="N388" s="94" t="s">
        <v>359</v>
      </c>
      <c r="O388" s="94" t="s">
        <v>5</v>
      </c>
      <c r="P388" s="6">
        <v>240</v>
      </c>
      <c r="Q388" s="198">
        <v>11.5</v>
      </c>
      <c r="R388" s="198">
        <v>0</v>
      </c>
      <c r="S388" s="198">
        <v>0</v>
      </c>
    </row>
    <row r="389" spans="1:19" s="282" customFormat="1" ht="26.25" customHeight="1">
      <c r="A389" s="154"/>
      <c r="B389" s="155"/>
      <c r="C389" s="156"/>
      <c r="D389" s="163"/>
      <c r="E389" s="164"/>
      <c r="F389" s="164"/>
      <c r="G389" s="158">
        <v>321</v>
      </c>
      <c r="H389" s="33" t="s">
        <v>123</v>
      </c>
      <c r="I389" s="14">
        <v>661</v>
      </c>
      <c r="J389" s="15" t="s">
        <v>322</v>
      </c>
      <c r="K389" s="15" t="s">
        <v>322</v>
      </c>
      <c r="L389" s="129" t="s">
        <v>322</v>
      </c>
      <c r="M389" s="130" t="s">
        <v>322</v>
      </c>
      <c r="N389" s="130"/>
      <c r="O389" s="130" t="s">
        <v>322</v>
      </c>
      <c r="P389" s="28" t="s">
        <v>322</v>
      </c>
      <c r="Q389" s="204">
        <f>Q390+Q424+Q431</f>
        <v>41703.9</v>
      </c>
      <c r="R389" s="204">
        <f>R390+R424+R431</f>
        <v>39673.100000000006</v>
      </c>
      <c r="S389" s="204">
        <f>S390+S424+S431</f>
        <v>41680.6</v>
      </c>
    </row>
    <row r="390" spans="1:19" s="174" customFormat="1" ht="18.75" customHeight="1">
      <c r="A390" s="138"/>
      <c r="B390" s="139"/>
      <c r="C390" s="138"/>
      <c r="D390" s="377">
        <v>5200000</v>
      </c>
      <c r="E390" s="378"/>
      <c r="F390" s="378"/>
      <c r="G390" s="132">
        <v>530</v>
      </c>
      <c r="H390" s="133" t="s">
        <v>324</v>
      </c>
      <c r="I390" s="134">
        <v>661</v>
      </c>
      <c r="J390" s="135">
        <v>1</v>
      </c>
      <c r="K390" s="135" t="s">
        <v>395</v>
      </c>
      <c r="L390" s="136" t="s">
        <v>322</v>
      </c>
      <c r="M390" s="137" t="s">
        <v>322</v>
      </c>
      <c r="N390" s="137"/>
      <c r="O390" s="137" t="s">
        <v>322</v>
      </c>
      <c r="P390" s="142" t="s">
        <v>322</v>
      </c>
      <c r="Q390" s="201">
        <f>Q391+Q411</f>
        <v>24482.1</v>
      </c>
      <c r="R390" s="201">
        <f>R391+R411</f>
        <v>20529.5</v>
      </c>
      <c r="S390" s="201">
        <f>S391+S411</f>
        <v>20529.5</v>
      </c>
    </row>
    <row r="391" spans="1:19" s="174" customFormat="1" ht="36.75" customHeight="1">
      <c r="A391" s="138"/>
      <c r="B391" s="139"/>
      <c r="C391" s="149"/>
      <c r="D391" s="146"/>
      <c r="E391" s="379">
        <v>5201000</v>
      </c>
      <c r="F391" s="379"/>
      <c r="G391" s="132">
        <v>530</v>
      </c>
      <c r="H391" s="133" t="s">
        <v>121</v>
      </c>
      <c r="I391" s="134">
        <v>661</v>
      </c>
      <c r="J391" s="135">
        <v>1</v>
      </c>
      <c r="K391" s="135">
        <v>6</v>
      </c>
      <c r="L391" s="136" t="s">
        <v>322</v>
      </c>
      <c r="M391" s="137" t="s">
        <v>322</v>
      </c>
      <c r="N391" s="137"/>
      <c r="O391" s="137" t="s">
        <v>322</v>
      </c>
      <c r="P391" s="142" t="s">
        <v>322</v>
      </c>
      <c r="Q391" s="201">
        <f>Q392</f>
        <v>7339.9</v>
      </c>
      <c r="R391" s="201">
        <f>R392</f>
        <v>5863</v>
      </c>
      <c r="S391" s="201">
        <f>S392</f>
        <v>5863</v>
      </c>
    </row>
    <row r="392" spans="1:19" ht="36.75" customHeight="1">
      <c r="A392" s="95"/>
      <c r="B392" s="96"/>
      <c r="C392" s="101"/>
      <c r="D392" s="99"/>
      <c r="E392" s="102"/>
      <c r="F392" s="102"/>
      <c r="G392" s="87"/>
      <c r="H392" s="11" t="s">
        <v>451</v>
      </c>
      <c r="I392" s="10">
        <v>661</v>
      </c>
      <c r="J392" s="16">
        <v>1</v>
      </c>
      <c r="K392" s="16">
        <v>6</v>
      </c>
      <c r="L392" s="93" t="s">
        <v>452</v>
      </c>
      <c r="M392" s="94" t="s">
        <v>349</v>
      </c>
      <c r="N392" s="94" t="s">
        <v>359</v>
      </c>
      <c r="O392" s="94" t="s">
        <v>394</v>
      </c>
      <c r="P392" s="6"/>
      <c r="Q392" s="200">
        <f>Q393+Q397</f>
        <v>7339.9</v>
      </c>
      <c r="R392" s="200">
        <f>R393+R397</f>
        <v>5863</v>
      </c>
      <c r="S392" s="200">
        <f>S393+S397</f>
        <v>5863</v>
      </c>
    </row>
    <row r="393" spans="1:19" ht="36.75" customHeight="1">
      <c r="A393" s="95"/>
      <c r="B393" s="96"/>
      <c r="C393" s="112"/>
      <c r="D393" s="105"/>
      <c r="E393" s="102"/>
      <c r="F393" s="102"/>
      <c r="G393" s="87"/>
      <c r="H393" s="11" t="s">
        <v>641</v>
      </c>
      <c r="I393" s="10">
        <v>661</v>
      </c>
      <c r="J393" s="16">
        <v>1</v>
      </c>
      <c r="K393" s="16">
        <v>6</v>
      </c>
      <c r="L393" s="93" t="s">
        <v>452</v>
      </c>
      <c r="M393" s="94" t="s">
        <v>351</v>
      </c>
      <c r="N393" s="94" t="s">
        <v>359</v>
      </c>
      <c r="O393" s="94" t="s">
        <v>394</v>
      </c>
      <c r="P393" s="6"/>
      <c r="Q393" s="200">
        <f>Q394</f>
        <v>50</v>
      </c>
      <c r="R393" s="200">
        <f aca="true" t="shared" si="45" ref="R393:S395">R394</f>
        <v>50</v>
      </c>
      <c r="S393" s="200">
        <f t="shared" si="45"/>
        <v>50</v>
      </c>
    </row>
    <row r="394" spans="1:19" ht="36.75" customHeight="1">
      <c r="A394" s="95"/>
      <c r="B394" s="96"/>
      <c r="C394" s="112"/>
      <c r="D394" s="105"/>
      <c r="E394" s="102"/>
      <c r="F394" s="102"/>
      <c r="G394" s="87"/>
      <c r="H394" s="11" t="s">
        <v>595</v>
      </c>
      <c r="I394" s="10">
        <v>661</v>
      </c>
      <c r="J394" s="16">
        <v>1</v>
      </c>
      <c r="K394" s="16">
        <v>6</v>
      </c>
      <c r="L394" s="93" t="s">
        <v>452</v>
      </c>
      <c r="M394" s="94" t="s">
        <v>351</v>
      </c>
      <c r="N394" s="94" t="s">
        <v>350</v>
      </c>
      <c r="O394" s="94" t="s">
        <v>394</v>
      </c>
      <c r="P394" s="6"/>
      <c r="Q394" s="200">
        <f>Q395</f>
        <v>50</v>
      </c>
      <c r="R394" s="200">
        <f t="shared" si="45"/>
        <v>50</v>
      </c>
      <c r="S394" s="200">
        <f t="shared" si="45"/>
        <v>50</v>
      </c>
    </row>
    <row r="395" spans="1:19" ht="21.75" customHeight="1">
      <c r="A395" s="95"/>
      <c r="B395" s="96"/>
      <c r="C395" s="112"/>
      <c r="D395" s="105"/>
      <c r="E395" s="102"/>
      <c r="F395" s="102"/>
      <c r="G395" s="87"/>
      <c r="H395" s="11" t="s">
        <v>100</v>
      </c>
      <c r="I395" s="10">
        <v>661</v>
      </c>
      <c r="J395" s="16">
        <v>1</v>
      </c>
      <c r="K395" s="16">
        <v>6</v>
      </c>
      <c r="L395" s="93" t="s">
        <v>452</v>
      </c>
      <c r="M395" s="94" t="s">
        <v>351</v>
      </c>
      <c r="N395" s="94" t="s">
        <v>350</v>
      </c>
      <c r="O395" s="94" t="s">
        <v>400</v>
      </c>
      <c r="P395" s="6"/>
      <c r="Q395" s="200">
        <f>Q396</f>
        <v>50</v>
      </c>
      <c r="R395" s="200">
        <f t="shared" si="45"/>
        <v>50</v>
      </c>
      <c r="S395" s="200">
        <f t="shared" si="45"/>
        <v>50</v>
      </c>
    </row>
    <row r="396" spans="1:19" ht="28.5" customHeight="1">
      <c r="A396" s="95"/>
      <c r="B396" s="96"/>
      <c r="C396" s="112"/>
      <c r="D396" s="105"/>
      <c r="E396" s="102"/>
      <c r="F396" s="102"/>
      <c r="G396" s="87"/>
      <c r="H396" s="11" t="s">
        <v>459</v>
      </c>
      <c r="I396" s="10">
        <v>661</v>
      </c>
      <c r="J396" s="16">
        <v>1</v>
      </c>
      <c r="K396" s="16">
        <v>6</v>
      </c>
      <c r="L396" s="93" t="s">
        <v>452</v>
      </c>
      <c r="M396" s="94" t="s">
        <v>351</v>
      </c>
      <c r="N396" s="94" t="s">
        <v>350</v>
      </c>
      <c r="O396" s="94" t="s">
        <v>400</v>
      </c>
      <c r="P396" s="6">
        <v>240</v>
      </c>
      <c r="Q396" s="200">
        <v>50</v>
      </c>
      <c r="R396" s="200">
        <v>50</v>
      </c>
      <c r="S396" s="200">
        <v>50</v>
      </c>
    </row>
    <row r="397" spans="1:19" ht="38.25" customHeight="1">
      <c r="A397" s="95"/>
      <c r="B397" s="96"/>
      <c r="C397" s="112"/>
      <c r="D397" s="92"/>
      <c r="E397" s="92"/>
      <c r="F397" s="92"/>
      <c r="G397" s="87"/>
      <c r="H397" s="11" t="s">
        <v>455</v>
      </c>
      <c r="I397" s="10">
        <v>661</v>
      </c>
      <c r="J397" s="16">
        <v>1</v>
      </c>
      <c r="K397" s="16">
        <v>6</v>
      </c>
      <c r="L397" s="93" t="s">
        <v>452</v>
      </c>
      <c r="M397" s="94" t="s">
        <v>346</v>
      </c>
      <c r="N397" s="94" t="s">
        <v>359</v>
      </c>
      <c r="O397" s="94" t="s">
        <v>394</v>
      </c>
      <c r="P397" s="10"/>
      <c r="Q397" s="198">
        <f>Q398</f>
        <v>7289.9</v>
      </c>
      <c r="R397" s="198">
        <f>R398</f>
        <v>5813</v>
      </c>
      <c r="S397" s="198">
        <f>S398</f>
        <v>5813</v>
      </c>
    </row>
    <row r="398" spans="1:19" ht="62.25" customHeight="1">
      <c r="A398" s="95"/>
      <c r="B398" s="96"/>
      <c r="C398" s="112"/>
      <c r="D398" s="109"/>
      <c r="E398" s="112"/>
      <c r="F398" s="112"/>
      <c r="G398" s="87"/>
      <c r="H398" s="11" t="s">
        <v>594</v>
      </c>
      <c r="I398" s="10">
        <v>661</v>
      </c>
      <c r="J398" s="16">
        <v>1</v>
      </c>
      <c r="K398" s="16">
        <v>6</v>
      </c>
      <c r="L398" s="93" t="s">
        <v>452</v>
      </c>
      <c r="M398" s="94" t="s">
        <v>346</v>
      </c>
      <c r="N398" s="94" t="s">
        <v>350</v>
      </c>
      <c r="O398" s="94" t="s">
        <v>394</v>
      </c>
      <c r="P398" s="6"/>
      <c r="Q398" s="200">
        <f>Q399+Q405+Q408+Q403</f>
        <v>7289.9</v>
      </c>
      <c r="R398" s="200">
        <f>R399+R405+R408+R403</f>
        <v>5813</v>
      </c>
      <c r="S398" s="200">
        <f>S399+S405+S408+S403</f>
        <v>5813</v>
      </c>
    </row>
    <row r="399" spans="1:19" ht="24" customHeight="1">
      <c r="A399" s="97"/>
      <c r="B399" s="96"/>
      <c r="C399" s="101"/>
      <c r="D399" s="99"/>
      <c r="E399" s="102"/>
      <c r="F399" s="102"/>
      <c r="G399" s="103">
        <v>530</v>
      </c>
      <c r="H399" s="11" t="s">
        <v>100</v>
      </c>
      <c r="I399" s="10">
        <v>661</v>
      </c>
      <c r="J399" s="16">
        <v>1</v>
      </c>
      <c r="K399" s="16">
        <v>6</v>
      </c>
      <c r="L399" s="16">
        <v>33</v>
      </c>
      <c r="M399" s="94" t="s">
        <v>346</v>
      </c>
      <c r="N399" s="94" t="s">
        <v>350</v>
      </c>
      <c r="O399" s="94" t="s">
        <v>400</v>
      </c>
      <c r="P399" s="6" t="s">
        <v>322</v>
      </c>
      <c r="Q399" s="200">
        <f>SUM(Q400:Q402)</f>
        <v>5249</v>
      </c>
      <c r="R399" s="200">
        <f>SUM(R400:R402)</f>
        <v>5249</v>
      </c>
      <c r="S399" s="200">
        <f>SUM(S400:S402)</f>
        <v>5249</v>
      </c>
    </row>
    <row r="400" spans="1:19" ht="22.5" customHeight="1">
      <c r="A400" s="108"/>
      <c r="B400" s="109"/>
      <c r="C400" s="104"/>
      <c r="D400" s="105"/>
      <c r="E400" s="102"/>
      <c r="F400" s="102"/>
      <c r="G400" s="87"/>
      <c r="H400" s="11" t="s">
        <v>321</v>
      </c>
      <c r="I400" s="6">
        <v>661</v>
      </c>
      <c r="J400" s="19">
        <v>1</v>
      </c>
      <c r="K400" s="16">
        <v>6</v>
      </c>
      <c r="L400" s="16">
        <v>33</v>
      </c>
      <c r="M400" s="94" t="s">
        <v>346</v>
      </c>
      <c r="N400" s="94" t="s">
        <v>350</v>
      </c>
      <c r="O400" s="94" t="s">
        <v>400</v>
      </c>
      <c r="P400" s="6">
        <v>120</v>
      </c>
      <c r="Q400" s="200">
        <v>4318.5</v>
      </c>
      <c r="R400" s="200">
        <v>4318.5</v>
      </c>
      <c r="S400" s="200">
        <v>4318.5</v>
      </c>
    </row>
    <row r="401" spans="1:19" ht="21.75" customHeight="1">
      <c r="A401" s="108"/>
      <c r="B401" s="110"/>
      <c r="C401" s="104"/>
      <c r="D401" s="107"/>
      <c r="E401" s="102"/>
      <c r="F401" s="102"/>
      <c r="G401" s="87"/>
      <c r="H401" s="5" t="s">
        <v>459</v>
      </c>
      <c r="I401" s="6">
        <v>661</v>
      </c>
      <c r="J401" s="21">
        <v>1</v>
      </c>
      <c r="K401" s="16">
        <v>6</v>
      </c>
      <c r="L401" s="16">
        <v>33</v>
      </c>
      <c r="M401" s="94" t="s">
        <v>346</v>
      </c>
      <c r="N401" s="94" t="s">
        <v>350</v>
      </c>
      <c r="O401" s="94" t="s">
        <v>400</v>
      </c>
      <c r="P401" s="6">
        <v>240</v>
      </c>
      <c r="Q401" s="198">
        <v>905.5</v>
      </c>
      <c r="R401" s="198">
        <v>905.5</v>
      </c>
      <c r="S401" s="198">
        <v>905.5</v>
      </c>
    </row>
    <row r="402" spans="1:19" ht="21.75" customHeight="1">
      <c r="A402" s="95"/>
      <c r="B402" s="96"/>
      <c r="C402" s="92"/>
      <c r="D402" s="92"/>
      <c r="E402" s="92"/>
      <c r="F402" s="92"/>
      <c r="G402" s="87"/>
      <c r="H402" s="11" t="s">
        <v>460</v>
      </c>
      <c r="I402" s="10">
        <v>661</v>
      </c>
      <c r="J402" s="16">
        <v>1</v>
      </c>
      <c r="K402" s="16">
        <v>6</v>
      </c>
      <c r="L402" s="93" t="s">
        <v>452</v>
      </c>
      <c r="M402" s="94" t="s">
        <v>346</v>
      </c>
      <c r="N402" s="94" t="s">
        <v>350</v>
      </c>
      <c r="O402" s="94" t="s">
        <v>400</v>
      </c>
      <c r="P402" s="10">
        <v>850</v>
      </c>
      <c r="Q402" s="198">
        <v>25</v>
      </c>
      <c r="R402" s="198">
        <v>25</v>
      </c>
      <c r="S402" s="198">
        <v>25</v>
      </c>
    </row>
    <row r="403" spans="1:19" ht="31.5" customHeight="1">
      <c r="A403" s="95"/>
      <c r="B403" s="96"/>
      <c r="C403" s="92"/>
      <c r="D403" s="92"/>
      <c r="E403" s="92"/>
      <c r="F403" s="92"/>
      <c r="G403" s="87"/>
      <c r="H403" s="11" t="s">
        <v>610</v>
      </c>
      <c r="I403" s="10">
        <v>661</v>
      </c>
      <c r="J403" s="16">
        <v>1</v>
      </c>
      <c r="K403" s="16">
        <v>6</v>
      </c>
      <c r="L403" s="93" t="s">
        <v>452</v>
      </c>
      <c r="M403" s="94" t="s">
        <v>346</v>
      </c>
      <c r="N403" s="94" t="s">
        <v>350</v>
      </c>
      <c r="O403" s="94" t="s">
        <v>609</v>
      </c>
      <c r="P403" s="10"/>
      <c r="Q403" s="198">
        <f>Q404</f>
        <v>564</v>
      </c>
      <c r="R403" s="198">
        <f>R404</f>
        <v>564</v>
      </c>
      <c r="S403" s="198">
        <f>S404</f>
        <v>564</v>
      </c>
    </row>
    <row r="404" spans="1:19" ht="21.75" customHeight="1">
      <c r="A404" s="95"/>
      <c r="B404" s="96"/>
      <c r="C404" s="92"/>
      <c r="D404" s="92"/>
      <c r="E404" s="92"/>
      <c r="F404" s="92"/>
      <c r="G404" s="87"/>
      <c r="H404" s="11" t="s">
        <v>321</v>
      </c>
      <c r="I404" s="10">
        <v>661</v>
      </c>
      <c r="J404" s="16">
        <v>1</v>
      </c>
      <c r="K404" s="16">
        <v>6</v>
      </c>
      <c r="L404" s="93" t="s">
        <v>452</v>
      </c>
      <c r="M404" s="94" t="s">
        <v>346</v>
      </c>
      <c r="N404" s="94" t="s">
        <v>350</v>
      </c>
      <c r="O404" s="94" t="s">
        <v>609</v>
      </c>
      <c r="P404" s="10">
        <v>120</v>
      </c>
      <c r="Q404" s="198">
        <v>564</v>
      </c>
      <c r="R404" s="198">
        <v>564</v>
      </c>
      <c r="S404" s="198">
        <v>564</v>
      </c>
    </row>
    <row r="405" spans="1:19" ht="24" customHeight="1">
      <c r="A405" s="95"/>
      <c r="B405" s="96"/>
      <c r="C405" s="92"/>
      <c r="D405" s="92"/>
      <c r="E405" s="92"/>
      <c r="F405" s="92"/>
      <c r="G405" s="87"/>
      <c r="H405" s="11" t="s">
        <v>9</v>
      </c>
      <c r="I405" s="10">
        <v>661</v>
      </c>
      <c r="J405" s="16">
        <v>1</v>
      </c>
      <c r="K405" s="16">
        <v>6</v>
      </c>
      <c r="L405" s="93" t="s">
        <v>452</v>
      </c>
      <c r="M405" s="94" t="s">
        <v>346</v>
      </c>
      <c r="N405" s="94" t="s">
        <v>350</v>
      </c>
      <c r="O405" s="94" t="s">
        <v>7</v>
      </c>
      <c r="P405" s="10"/>
      <c r="Q405" s="205">
        <f>SUM(Q406:Q407)</f>
        <v>372.9</v>
      </c>
      <c r="R405" s="205">
        <f>SUM(R406:R407)</f>
        <v>0</v>
      </c>
      <c r="S405" s="205">
        <f>SUM(S406:S407)</f>
        <v>0</v>
      </c>
    </row>
    <row r="406" spans="1:19" ht="24" customHeight="1">
      <c r="A406" s="95"/>
      <c r="B406" s="96"/>
      <c r="C406" s="92"/>
      <c r="D406" s="92"/>
      <c r="E406" s="92"/>
      <c r="F406" s="92"/>
      <c r="G406" s="87"/>
      <c r="H406" s="11" t="s">
        <v>321</v>
      </c>
      <c r="I406" s="10">
        <v>661</v>
      </c>
      <c r="J406" s="16">
        <v>1</v>
      </c>
      <c r="K406" s="16">
        <v>6</v>
      </c>
      <c r="L406" s="93" t="s">
        <v>452</v>
      </c>
      <c r="M406" s="94" t="s">
        <v>346</v>
      </c>
      <c r="N406" s="94" t="s">
        <v>350</v>
      </c>
      <c r="O406" s="94" t="s">
        <v>7</v>
      </c>
      <c r="P406" s="10">
        <v>120</v>
      </c>
      <c r="Q406" s="205">
        <v>371.9</v>
      </c>
      <c r="R406" s="205">
        <v>0</v>
      </c>
      <c r="S406" s="205">
        <v>0</v>
      </c>
    </row>
    <row r="407" spans="1:19" ht="29.25" customHeight="1">
      <c r="A407" s="95"/>
      <c r="B407" s="96"/>
      <c r="C407" s="92"/>
      <c r="D407" s="92"/>
      <c r="E407" s="92"/>
      <c r="F407" s="92"/>
      <c r="G407" s="87"/>
      <c r="H407" s="11" t="s">
        <v>459</v>
      </c>
      <c r="I407" s="10">
        <v>661</v>
      </c>
      <c r="J407" s="16">
        <v>1</v>
      </c>
      <c r="K407" s="16">
        <v>6</v>
      </c>
      <c r="L407" s="93" t="s">
        <v>452</v>
      </c>
      <c r="M407" s="94" t="s">
        <v>346</v>
      </c>
      <c r="N407" s="94" t="s">
        <v>350</v>
      </c>
      <c r="O407" s="94" t="s">
        <v>7</v>
      </c>
      <c r="P407" s="10">
        <v>240</v>
      </c>
      <c r="Q407" s="198">
        <v>1</v>
      </c>
      <c r="R407" s="198">
        <v>0</v>
      </c>
      <c r="S407" s="198">
        <v>0</v>
      </c>
    </row>
    <row r="408" spans="1:19" ht="31.5" customHeight="1">
      <c r="A408" s="95"/>
      <c r="B408" s="96"/>
      <c r="C408" s="92"/>
      <c r="D408" s="92"/>
      <c r="E408" s="92"/>
      <c r="F408" s="92"/>
      <c r="G408" s="87"/>
      <c r="H408" s="11" t="s">
        <v>10</v>
      </c>
      <c r="I408" s="10">
        <v>661</v>
      </c>
      <c r="J408" s="16">
        <v>1</v>
      </c>
      <c r="K408" s="16">
        <v>6</v>
      </c>
      <c r="L408" s="93" t="s">
        <v>452</v>
      </c>
      <c r="M408" s="94" t="s">
        <v>346</v>
      </c>
      <c r="N408" s="94" t="s">
        <v>350</v>
      </c>
      <c r="O408" s="94" t="s">
        <v>8</v>
      </c>
      <c r="P408" s="10"/>
      <c r="Q408" s="205">
        <f>SUM(Q409:Q410)</f>
        <v>1104</v>
      </c>
      <c r="R408" s="205">
        <f>SUM(R409:R410)</f>
        <v>0</v>
      </c>
      <c r="S408" s="205">
        <f>SUM(S409:S410)</f>
        <v>0</v>
      </c>
    </row>
    <row r="409" spans="1:19" ht="22.5" customHeight="1">
      <c r="A409" s="95"/>
      <c r="B409" s="96"/>
      <c r="C409" s="92"/>
      <c r="D409" s="92"/>
      <c r="E409" s="92"/>
      <c r="F409" s="92"/>
      <c r="G409" s="87"/>
      <c r="H409" s="11" t="s">
        <v>321</v>
      </c>
      <c r="I409" s="10">
        <v>661</v>
      </c>
      <c r="J409" s="16">
        <v>1</v>
      </c>
      <c r="K409" s="16">
        <v>6</v>
      </c>
      <c r="L409" s="93" t="s">
        <v>452</v>
      </c>
      <c r="M409" s="94" t="s">
        <v>346</v>
      </c>
      <c r="N409" s="94" t="s">
        <v>350</v>
      </c>
      <c r="O409" s="94" t="s">
        <v>8</v>
      </c>
      <c r="P409" s="10">
        <v>120</v>
      </c>
      <c r="Q409" s="205">
        <v>1042</v>
      </c>
      <c r="R409" s="205">
        <v>0</v>
      </c>
      <c r="S409" s="205">
        <v>0</v>
      </c>
    </row>
    <row r="410" spans="1:19" ht="24" customHeight="1">
      <c r="A410" s="95"/>
      <c r="B410" s="96"/>
      <c r="C410" s="104"/>
      <c r="D410" s="109"/>
      <c r="E410" s="112"/>
      <c r="F410" s="112"/>
      <c r="G410" s="87"/>
      <c r="H410" s="11" t="s">
        <v>459</v>
      </c>
      <c r="I410" s="6">
        <v>661</v>
      </c>
      <c r="J410" s="16">
        <v>1</v>
      </c>
      <c r="K410" s="16">
        <v>6</v>
      </c>
      <c r="L410" s="93" t="s">
        <v>452</v>
      </c>
      <c r="M410" s="94" t="s">
        <v>346</v>
      </c>
      <c r="N410" s="94" t="s">
        <v>350</v>
      </c>
      <c r="O410" s="94" t="s">
        <v>8</v>
      </c>
      <c r="P410" s="10">
        <v>240</v>
      </c>
      <c r="Q410" s="198">
        <v>62</v>
      </c>
      <c r="R410" s="198">
        <v>0</v>
      </c>
      <c r="S410" s="198">
        <v>0</v>
      </c>
    </row>
    <row r="411" spans="1:19" s="174" customFormat="1" ht="18.75" customHeight="1">
      <c r="A411" s="138"/>
      <c r="B411" s="139"/>
      <c r="C411" s="131"/>
      <c r="D411" s="131"/>
      <c r="E411" s="131"/>
      <c r="F411" s="131"/>
      <c r="G411" s="132"/>
      <c r="H411" s="133" t="s">
        <v>323</v>
      </c>
      <c r="I411" s="134">
        <v>661</v>
      </c>
      <c r="J411" s="135">
        <v>1</v>
      </c>
      <c r="K411" s="135">
        <v>13</v>
      </c>
      <c r="L411" s="93" t="s">
        <v>395</v>
      </c>
      <c r="M411" s="137"/>
      <c r="N411" s="137"/>
      <c r="O411" s="137"/>
      <c r="P411" s="134"/>
      <c r="Q411" s="197">
        <f>Q412</f>
        <v>17142.199999999997</v>
      </c>
      <c r="R411" s="197">
        <f aca="true" t="shared" si="46" ref="R411:S413">R412</f>
        <v>14666.5</v>
      </c>
      <c r="S411" s="197">
        <f t="shared" si="46"/>
        <v>14666.5</v>
      </c>
    </row>
    <row r="412" spans="1:19" ht="36.75" customHeight="1">
      <c r="A412" s="95"/>
      <c r="B412" s="96"/>
      <c r="C412" s="101"/>
      <c r="D412" s="99"/>
      <c r="E412" s="102"/>
      <c r="F412" s="102"/>
      <c r="G412" s="87"/>
      <c r="H412" s="11" t="s">
        <v>451</v>
      </c>
      <c r="I412" s="10">
        <v>661</v>
      </c>
      <c r="J412" s="16">
        <v>1</v>
      </c>
      <c r="K412" s="16">
        <v>13</v>
      </c>
      <c r="L412" s="93" t="s">
        <v>452</v>
      </c>
      <c r="M412" s="94" t="s">
        <v>349</v>
      </c>
      <c r="N412" s="94" t="s">
        <v>359</v>
      </c>
      <c r="O412" s="94" t="s">
        <v>394</v>
      </c>
      <c r="P412" s="6"/>
      <c r="Q412" s="200">
        <f>Q413</f>
        <v>17142.199999999997</v>
      </c>
      <c r="R412" s="200">
        <f t="shared" si="46"/>
        <v>14666.5</v>
      </c>
      <c r="S412" s="200">
        <f t="shared" si="46"/>
        <v>14666.5</v>
      </c>
    </row>
    <row r="413" spans="1:19" ht="38.25" customHeight="1">
      <c r="A413" s="95"/>
      <c r="B413" s="96"/>
      <c r="C413" s="112"/>
      <c r="D413" s="92"/>
      <c r="E413" s="92"/>
      <c r="F413" s="92"/>
      <c r="G413" s="87"/>
      <c r="H413" s="11" t="s">
        <v>455</v>
      </c>
      <c r="I413" s="10">
        <v>661</v>
      </c>
      <c r="J413" s="16">
        <v>1</v>
      </c>
      <c r="K413" s="16">
        <v>13</v>
      </c>
      <c r="L413" s="93" t="s">
        <v>452</v>
      </c>
      <c r="M413" s="94" t="s">
        <v>346</v>
      </c>
      <c r="N413" s="94" t="s">
        <v>359</v>
      </c>
      <c r="O413" s="94" t="s">
        <v>394</v>
      </c>
      <c r="P413" s="10"/>
      <c r="Q413" s="198">
        <f>Q414</f>
        <v>17142.199999999997</v>
      </c>
      <c r="R413" s="198">
        <f t="shared" si="46"/>
        <v>14666.5</v>
      </c>
      <c r="S413" s="198">
        <f t="shared" si="46"/>
        <v>14666.5</v>
      </c>
    </row>
    <row r="414" spans="1:19" ht="36" customHeight="1">
      <c r="A414" s="95"/>
      <c r="B414" s="96"/>
      <c r="C414" s="104"/>
      <c r="D414" s="109"/>
      <c r="E414" s="112"/>
      <c r="F414" s="112"/>
      <c r="G414" s="87"/>
      <c r="H414" s="11" t="s">
        <v>456</v>
      </c>
      <c r="I414" s="10">
        <v>661</v>
      </c>
      <c r="J414" s="16">
        <v>1</v>
      </c>
      <c r="K414" s="16">
        <v>13</v>
      </c>
      <c r="L414" s="93" t="s">
        <v>452</v>
      </c>
      <c r="M414" s="94" t="s">
        <v>346</v>
      </c>
      <c r="N414" s="94" t="s">
        <v>367</v>
      </c>
      <c r="O414" s="94" t="s">
        <v>394</v>
      </c>
      <c r="P414" s="10"/>
      <c r="Q414" s="198">
        <f>Q415+Q421+Q419</f>
        <v>17142.199999999997</v>
      </c>
      <c r="R414" s="198">
        <f>R415+R421+R419</f>
        <v>14666.5</v>
      </c>
      <c r="S414" s="198">
        <f>S415+S421+S419</f>
        <v>14666.5</v>
      </c>
    </row>
    <row r="415" spans="1:19" ht="33.75" customHeight="1">
      <c r="A415" s="95"/>
      <c r="B415" s="96"/>
      <c r="C415" s="104"/>
      <c r="D415" s="109"/>
      <c r="E415" s="112"/>
      <c r="F415" s="112"/>
      <c r="G415" s="87"/>
      <c r="H415" s="11" t="s">
        <v>102</v>
      </c>
      <c r="I415" s="10">
        <v>661</v>
      </c>
      <c r="J415" s="16">
        <v>1</v>
      </c>
      <c r="K415" s="16">
        <v>13</v>
      </c>
      <c r="L415" s="93" t="s">
        <v>452</v>
      </c>
      <c r="M415" s="94" t="s">
        <v>346</v>
      </c>
      <c r="N415" s="94" t="s">
        <v>367</v>
      </c>
      <c r="O415" s="94" t="s">
        <v>103</v>
      </c>
      <c r="P415" s="10"/>
      <c r="Q415" s="205">
        <f>SUM(Q416:Q418)</f>
        <v>12431.199999999999</v>
      </c>
      <c r="R415" s="205">
        <f>SUM(R416:R418)</f>
        <v>12431.199999999999</v>
      </c>
      <c r="S415" s="205">
        <f>SUM(S416:S418)</f>
        <v>12431.199999999999</v>
      </c>
    </row>
    <row r="416" spans="1:19" ht="30" customHeight="1">
      <c r="A416" s="95"/>
      <c r="B416" s="96"/>
      <c r="C416" s="104"/>
      <c r="D416" s="109"/>
      <c r="E416" s="112"/>
      <c r="F416" s="112"/>
      <c r="G416" s="87"/>
      <c r="H416" s="11" t="s">
        <v>524</v>
      </c>
      <c r="I416" s="10">
        <v>661</v>
      </c>
      <c r="J416" s="16">
        <v>1</v>
      </c>
      <c r="K416" s="16">
        <v>13</v>
      </c>
      <c r="L416" s="93" t="s">
        <v>452</v>
      </c>
      <c r="M416" s="94" t="s">
        <v>346</v>
      </c>
      <c r="N416" s="94" t="s">
        <v>367</v>
      </c>
      <c r="O416" s="94" t="s">
        <v>103</v>
      </c>
      <c r="P416" s="10">
        <v>110</v>
      </c>
      <c r="Q416" s="198">
        <v>10890.4</v>
      </c>
      <c r="R416" s="215">
        <v>10890.4</v>
      </c>
      <c r="S416" s="215">
        <v>10890.4</v>
      </c>
    </row>
    <row r="417" spans="1:19" ht="30" customHeight="1">
      <c r="A417" s="95"/>
      <c r="B417" s="96"/>
      <c r="C417" s="104"/>
      <c r="D417" s="109"/>
      <c r="E417" s="112"/>
      <c r="F417" s="112"/>
      <c r="G417" s="87"/>
      <c r="H417" s="11" t="s">
        <v>459</v>
      </c>
      <c r="I417" s="10">
        <v>661</v>
      </c>
      <c r="J417" s="16">
        <v>1</v>
      </c>
      <c r="K417" s="16">
        <v>13</v>
      </c>
      <c r="L417" s="93" t="s">
        <v>452</v>
      </c>
      <c r="M417" s="94" t="s">
        <v>346</v>
      </c>
      <c r="N417" s="94" t="s">
        <v>367</v>
      </c>
      <c r="O417" s="94" t="s">
        <v>103</v>
      </c>
      <c r="P417" s="10">
        <v>240</v>
      </c>
      <c r="Q417" s="198">
        <v>1540.4</v>
      </c>
      <c r="R417" s="215">
        <v>1540.4</v>
      </c>
      <c r="S417" s="215">
        <v>1540.4</v>
      </c>
    </row>
    <row r="418" spans="1:19" ht="30" customHeight="1">
      <c r="A418" s="95"/>
      <c r="B418" s="96"/>
      <c r="C418" s="104"/>
      <c r="D418" s="109"/>
      <c r="E418" s="112"/>
      <c r="F418" s="112"/>
      <c r="G418" s="87"/>
      <c r="H418" s="11" t="s">
        <v>460</v>
      </c>
      <c r="I418" s="10">
        <v>661</v>
      </c>
      <c r="J418" s="16">
        <v>1</v>
      </c>
      <c r="K418" s="16">
        <v>13</v>
      </c>
      <c r="L418" s="93" t="s">
        <v>452</v>
      </c>
      <c r="M418" s="94" t="s">
        <v>346</v>
      </c>
      <c r="N418" s="94" t="s">
        <v>367</v>
      </c>
      <c r="O418" s="94" t="s">
        <v>103</v>
      </c>
      <c r="P418" s="10">
        <v>850</v>
      </c>
      <c r="Q418" s="198">
        <v>0.4</v>
      </c>
      <c r="R418" s="215">
        <v>0.4</v>
      </c>
      <c r="S418" s="215">
        <v>0.4</v>
      </c>
    </row>
    <row r="419" spans="1:19" ht="30" customHeight="1">
      <c r="A419" s="95"/>
      <c r="B419" s="96"/>
      <c r="C419" s="104"/>
      <c r="D419" s="109"/>
      <c r="E419" s="112"/>
      <c r="F419" s="112"/>
      <c r="G419" s="87"/>
      <c r="H419" s="11" t="s">
        <v>610</v>
      </c>
      <c r="I419" s="10">
        <v>661</v>
      </c>
      <c r="J419" s="16">
        <v>1</v>
      </c>
      <c r="K419" s="16">
        <v>13</v>
      </c>
      <c r="L419" s="93" t="s">
        <v>452</v>
      </c>
      <c r="M419" s="94" t="s">
        <v>346</v>
      </c>
      <c r="N419" s="94" t="s">
        <v>367</v>
      </c>
      <c r="O419" s="94" t="s">
        <v>609</v>
      </c>
      <c r="P419" s="10"/>
      <c r="Q419" s="198">
        <f>Q420</f>
        <v>2235.3</v>
      </c>
      <c r="R419" s="198">
        <f>R420</f>
        <v>2235.3</v>
      </c>
      <c r="S419" s="198">
        <f>S420</f>
        <v>2235.3</v>
      </c>
    </row>
    <row r="420" spans="1:19" ht="30" customHeight="1">
      <c r="A420" s="95"/>
      <c r="B420" s="96"/>
      <c r="C420" s="104"/>
      <c r="D420" s="109"/>
      <c r="E420" s="112"/>
      <c r="F420" s="112"/>
      <c r="G420" s="87"/>
      <c r="H420" s="11" t="s">
        <v>524</v>
      </c>
      <c r="I420" s="10">
        <v>661</v>
      </c>
      <c r="J420" s="16">
        <v>1</v>
      </c>
      <c r="K420" s="16">
        <v>13</v>
      </c>
      <c r="L420" s="93" t="s">
        <v>452</v>
      </c>
      <c r="M420" s="94" t="s">
        <v>346</v>
      </c>
      <c r="N420" s="94" t="s">
        <v>367</v>
      </c>
      <c r="O420" s="94" t="s">
        <v>609</v>
      </c>
      <c r="P420" s="10">
        <v>110</v>
      </c>
      <c r="Q420" s="198">
        <v>2235.3</v>
      </c>
      <c r="R420" s="215">
        <v>2235.3</v>
      </c>
      <c r="S420" s="215">
        <v>2235.3</v>
      </c>
    </row>
    <row r="421" spans="1:19" ht="33.75" customHeight="1">
      <c r="A421" s="95"/>
      <c r="B421" s="96"/>
      <c r="C421" s="104"/>
      <c r="D421" s="109"/>
      <c r="E421" s="112"/>
      <c r="F421" s="112"/>
      <c r="G421" s="87"/>
      <c r="H421" s="11" t="s">
        <v>502</v>
      </c>
      <c r="I421" s="10">
        <v>661</v>
      </c>
      <c r="J421" s="16">
        <v>1</v>
      </c>
      <c r="K421" s="16">
        <v>13</v>
      </c>
      <c r="L421" s="93" t="s">
        <v>452</v>
      </c>
      <c r="M421" s="94" t="s">
        <v>346</v>
      </c>
      <c r="N421" s="94" t="s">
        <v>367</v>
      </c>
      <c r="O421" s="94" t="s">
        <v>501</v>
      </c>
      <c r="P421" s="10"/>
      <c r="Q421" s="198">
        <f>SUM(Q422:Q423)</f>
        <v>2475.7</v>
      </c>
      <c r="R421" s="198">
        <f>SUM(R422:R423)</f>
        <v>0</v>
      </c>
      <c r="S421" s="198">
        <f>SUM(S422:S423)</f>
        <v>0</v>
      </c>
    </row>
    <row r="422" spans="1:19" ht="33.75" customHeight="1">
      <c r="A422" s="95"/>
      <c r="B422" s="96"/>
      <c r="C422" s="104"/>
      <c r="D422" s="109"/>
      <c r="E422" s="112"/>
      <c r="F422" s="112"/>
      <c r="G422" s="87"/>
      <c r="H422" s="11" t="s">
        <v>462</v>
      </c>
      <c r="I422" s="10">
        <v>661</v>
      </c>
      <c r="J422" s="16">
        <v>1</v>
      </c>
      <c r="K422" s="16">
        <v>13</v>
      </c>
      <c r="L422" s="93" t="s">
        <v>452</v>
      </c>
      <c r="M422" s="94" t="s">
        <v>346</v>
      </c>
      <c r="N422" s="94" t="s">
        <v>367</v>
      </c>
      <c r="O422" s="94" t="s">
        <v>501</v>
      </c>
      <c r="P422" s="10">
        <v>110</v>
      </c>
      <c r="Q422" s="198">
        <v>2410.7</v>
      </c>
      <c r="R422" s="198">
        <v>0</v>
      </c>
      <c r="S422" s="198">
        <v>0</v>
      </c>
    </row>
    <row r="423" spans="1:19" ht="33.75" customHeight="1">
      <c r="A423" s="95"/>
      <c r="B423" s="96"/>
      <c r="C423" s="104"/>
      <c r="D423" s="109"/>
      <c r="E423" s="112"/>
      <c r="F423" s="112"/>
      <c r="G423" s="87"/>
      <c r="H423" s="11" t="s">
        <v>459</v>
      </c>
      <c r="I423" s="10">
        <v>661</v>
      </c>
      <c r="J423" s="16">
        <v>1</v>
      </c>
      <c r="K423" s="16">
        <v>13</v>
      </c>
      <c r="L423" s="93" t="s">
        <v>452</v>
      </c>
      <c r="M423" s="94" t="s">
        <v>346</v>
      </c>
      <c r="N423" s="94" t="s">
        <v>367</v>
      </c>
      <c r="O423" s="94" t="s">
        <v>501</v>
      </c>
      <c r="P423" s="10">
        <v>240</v>
      </c>
      <c r="Q423" s="198">
        <v>65</v>
      </c>
      <c r="R423" s="198">
        <v>0</v>
      </c>
      <c r="S423" s="198">
        <v>0</v>
      </c>
    </row>
    <row r="424" spans="1:19" s="174" customFormat="1" ht="24" customHeight="1">
      <c r="A424" s="138"/>
      <c r="B424" s="139"/>
      <c r="C424" s="153"/>
      <c r="D424" s="165"/>
      <c r="E424" s="141"/>
      <c r="F424" s="141"/>
      <c r="G424" s="151"/>
      <c r="H424" s="133" t="s">
        <v>341</v>
      </c>
      <c r="I424" s="134">
        <v>661</v>
      </c>
      <c r="J424" s="135">
        <v>13</v>
      </c>
      <c r="K424" s="135" t="s">
        <v>395</v>
      </c>
      <c r="L424" s="136" t="s">
        <v>322</v>
      </c>
      <c r="M424" s="137" t="s">
        <v>322</v>
      </c>
      <c r="N424" s="137"/>
      <c r="O424" s="137" t="s">
        <v>322</v>
      </c>
      <c r="P424" s="142" t="s">
        <v>322</v>
      </c>
      <c r="Q424" s="201">
        <f aca="true" t="shared" si="47" ref="Q424:S429">Q425</f>
        <v>10</v>
      </c>
      <c r="R424" s="201">
        <f t="shared" si="47"/>
        <v>0</v>
      </c>
      <c r="S424" s="201">
        <f t="shared" si="47"/>
        <v>0</v>
      </c>
    </row>
    <row r="425" spans="1:19" s="174" customFormat="1" ht="24" customHeight="1">
      <c r="A425" s="138"/>
      <c r="B425" s="139"/>
      <c r="C425" s="153"/>
      <c r="D425" s="165"/>
      <c r="E425" s="141"/>
      <c r="F425" s="141"/>
      <c r="G425" s="151"/>
      <c r="H425" s="133" t="s">
        <v>827</v>
      </c>
      <c r="I425" s="134">
        <v>661</v>
      </c>
      <c r="J425" s="135">
        <v>13</v>
      </c>
      <c r="K425" s="135">
        <v>1</v>
      </c>
      <c r="L425" s="136" t="s">
        <v>322</v>
      </c>
      <c r="M425" s="137" t="s">
        <v>322</v>
      </c>
      <c r="N425" s="137"/>
      <c r="O425" s="137" t="s">
        <v>322</v>
      </c>
      <c r="P425" s="142" t="s">
        <v>322</v>
      </c>
      <c r="Q425" s="201">
        <f t="shared" si="47"/>
        <v>10</v>
      </c>
      <c r="R425" s="201">
        <f t="shared" si="47"/>
        <v>0</v>
      </c>
      <c r="S425" s="201">
        <f t="shared" si="47"/>
        <v>0</v>
      </c>
    </row>
    <row r="426" spans="1:19" ht="36.75" customHeight="1">
      <c r="A426" s="95"/>
      <c r="B426" s="96"/>
      <c r="C426" s="101"/>
      <c r="D426" s="99"/>
      <c r="E426" s="102"/>
      <c r="F426" s="102"/>
      <c r="G426" s="87"/>
      <c r="H426" s="11" t="s">
        <v>451</v>
      </c>
      <c r="I426" s="10">
        <v>661</v>
      </c>
      <c r="J426" s="16">
        <v>13</v>
      </c>
      <c r="K426" s="16">
        <v>1</v>
      </c>
      <c r="L426" s="93" t="s">
        <v>452</v>
      </c>
      <c r="M426" s="94" t="s">
        <v>349</v>
      </c>
      <c r="N426" s="94" t="s">
        <v>359</v>
      </c>
      <c r="O426" s="94" t="s">
        <v>394</v>
      </c>
      <c r="P426" s="6"/>
      <c r="Q426" s="200">
        <f t="shared" si="47"/>
        <v>10</v>
      </c>
      <c r="R426" s="200">
        <f t="shared" si="47"/>
        <v>0</v>
      </c>
      <c r="S426" s="200">
        <f t="shared" si="47"/>
        <v>0</v>
      </c>
    </row>
    <row r="427" spans="1:19" ht="24" customHeight="1">
      <c r="A427" s="95"/>
      <c r="B427" s="96"/>
      <c r="C427" s="104"/>
      <c r="D427" s="105"/>
      <c r="E427" s="102"/>
      <c r="F427" s="102"/>
      <c r="G427" s="103"/>
      <c r="H427" s="11" t="s">
        <v>642</v>
      </c>
      <c r="I427" s="10">
        <v>661</v>
      </c>
      <c r="J427" s="16">
        <v>13</v>
      </c>
      <c r="K427" s="16">
        <v>1</v>
      </c>
      <c r="L427" s="93" t="s">
        <v>452</v>
      </c>
      <c r="M427" s="94" t="s">
        <v>596</v>
      </c>
      <c r="N427" s="94" t="s">
        <v>359</v>
      </c>
      <c r="O427" s="94" t="s">
        <v>394</v>
      </c>
      <c r="P427" s="6"/>
      <c r="Q427" s="200">
        <f t="shared" si="47"/>
        <v>10</v>
      </c>
      <c r="R427" s="200">
        <f t="shared" si="47"/>
        <v>0</v>
      </c>
      <c r="S427" s="200">
        <f t="shared" si="47"/>
        <v>0</v>
      </c>
    </row>
    <row r="428" spans="1:19" ht="24" customHeight="1">
      <c r="A428" s="95"/>
      <c r="B428" s="96"/>
      <c r="C428" s="104"/>
      <c r="D428" s="105"/>
      <c r="E428" s="102"/>
      <c r="F428" s="102"/>
      <c r="G428" s="103"/>
      <c r="H428" s="11" t="s">
        <v>597</v>
      </c>
      <c r="I428" s="10">
        <v>661</v>
      </c>
      <c r="J428" s="16">
        <v>13</v>
      </c>
      <c r="K428" s="16">
        <v>1</v>
      </c>
      <c r="L428" s="93" t="s">
        <v>452</v>
      </c>
      <c r="M428" s="94" t="s">
        <v>596</v>
      </c>
      <c r="N428" s="94" t="s">
        <v>350</v>
      </c>
      <c r="O428" s="94" t="s">
        <v>394</v>
      </c>
      <c r="P428" s="6"/>
      <c r="Q428" s="200">
        <f t="shared" si="47"/>
        <v>10</v>
      </c>
      <c r="R428" s="200">
        <f t="shared" si="47"/>
        <v>0</v>
      </c>
      <c r="S428" s="200">
        <f t="shared" si="47"/>
        <v>0</v>
      </c>
    </row>
    <row r="429" spans="1:19" ht="27" customHeight="1">
      <c r="A429" s="97"/>
      <c r="B429" s="96"/>
      <c r="C429" s="104"/>
      <c r="D429" s="105"/>
      <c r="E429" s="102"/>
      <c r="F429" s="102"/>
      <c r="G429" s="103"/>
      <c r="H429" s="11" t="s">
        <v>77</v>
      </c>
      <c r="I429" s="10">
        <v>661</v>
      </c>
      <c r="J429" s="16">
        <v>13</v>
      </c>
      <c r="K429" s="16">
        <v>1</v>
      </c>
      <c r="L429" s="93" t="s">
        <v>452</v>
      </c>
      <c r="M429" s="94" t="s">
        <v>596</v>
      </c>
      <c r="N429" s="94" t="s">
        <v>350</v>
      </c>
      <c r="O429" s="94" t="s">
        <v>76</v>
      </c>
      <c r="P429" s="6" t="s">
        <v>322</v>
      </c>
      <c r="Q429" s="200">
        <f t="shared" si="47"/>
        <v>10</v>
      </c>
      <c r="R429" s="200">
        <f t="shared" si="47"/>
        <v>0</v>
      </c>
      <c r="S429" s="200">
        <f t="shared" si="47"/>
        <v>0</v>
      </c>
    </row>
    <row r="430" spans="1:19" ht="28.5" customHeight="1">
      <c r="A430" s="97"/>
      <c r="B430" s="96"/>
      <c r="C430" s="104"/>
      <c r="D430" s="105"/>
      <c r="E430" s="102"/>
      <c r="F430" s="102"/>
      <c r="G430" s="103"/>
      <c r="H430" s="5" t="s">
        <v>389</v>
      </c>
      <c r="I430" s="8">
        <v>661</v>
      </c>
      <c r="J430" s="21">
        <v>13</v>
      </c>
      <c r="K430" s="16">
        <v>1</v>
      </c>
      <c r="L430" s="93" t="s">
        <v>452</v>
      </c>
      <c r="M430" s="94" t="s">
        <v>596</v>
      </c>
      <c r="N430" s="94" t="s">
        <v>350</v>
      </c>
      <c r="O430" s="94" t="s">
        <v>76</v>
      </c>
      <c r="P430" s="6">
        <v>730</v>
      </c>
      <c r="Q430" s="198">
        <v>10</v>
      </c>
      <c r="R430" s="200">
        <v>0</v>
      </c>
      <c r="S430" s="200">
        <v>0</v>
      </c>
    </row>
    <row r="431" spans="1:19" s="174" customFormat="1" ht="30.75" customHeight="1">
      <c r="A431" s="138"/>
      <c r="B431" s="139"/>
      <c r="C431" s="153"/>
      <c r="D431" s="165"/>
      <c r="E431" s="141"/>
      <c r="F431" s="141"/>
      <c r="G431" s="151"/>
      <c r="H431" s="133" t="s">
        <v>99</v>
      </c>
      <c r="I431" s="142">
        <v>661</v>
      </c>
      <c r="J431" s="135">
        <v>14</v>
      </c>
      <c r="K431" s="135" t="s">
        <v>322</v>
      </c>
      <c r="L431" s="135" t="s">
        <v>322</v>
      </c>
      <c r="M431" s="137" t="s">
        <v>322</v>
      </c>
      <c r="N431" s="137"/>
      <c r="O431" s="137" t="s">
        <v>322</v>
      </c>
      <c r="P431" s="142" t="s">
        <v>322</v>
      </c>
      <c r="Q431" s="201">
        <f>Q432+Q440</f>
        <v>17211.800000000003</v>
      </c>
      <c r="R431" s="201">
        <f>R432+R440</f>
        <v>19143.600000000002</v>
      </c>
      <c r="S431" s="201">
        <f>S432+S440</f>
        <v>21151.1</v>
      </c>
    </row>
    <row r="432" spans="1:19" s="174" customFormat="1" ht="30.75" customHeight="1">
      <c r="A432" s="138"/>
      <c r="B432" s="139"/>
      <c r="C432" s="153"/>
      <c r="D432" s="165"/>
      <c r="E432" s="141"/>
      <c r="F432" s="141"/>
      <c r="G432" s="151"/>
      <c r="H432" s="133" t="s">
        <v>362</v>
      </c>
      <c r="I432" s="142">
        <v>661</v>
      </c>
      <c r="J432" s="135">
        <v>14</v>
      </c>
      <c r="K432" s="135">
        <v>1</v>
      </c>
      <c r="L432" s="135" t="s">
        <v>322</v>
      </c>
      <c r="M432" s="137" t="s">
        <v>322</v>
      </c>
      <c r="N432" s="137"/>
      <c r="O432" s="137" t="s">
        <v>322</v>
      </c>
      <c r="P432" s="142" t="s">
        <v>322</v>
      </c>
      <c r="Q432" s="201">
        <f>Q433</f>
        <v>5126</v>
      </c>
      <c r="R432" s="201">
        <f aca="true" t="shared" si="48" ref="R432:S434">R433</f>
        <v>5225.3</v>
      </c>
      <c r="S432" s="201">
        <f t="shared" si="48"/>
        <v>5640.5</v>
      </c>
    </row>
    <row r="433" spans="1:19" ht="36.75" customHeight="1">
      <c r="A433" s="95"/>
      <c r="B433" s="96"/>
      <c r="C433" s="101"/>
      <c r="D433" s="99"/>
      <c r="E433" s="102"/>
      <c r="F433" s="102"/>
      <c r="G433" s="87"/>
      <c r="H433" s="11" t="s">
        <v>451</v>
      </c>
      <c r="I433" s="10">
        <v>661</v>
      </c>
      <c r="J433" s="16">
        <v>14</v>
      </c>
      <c r="K433" s="16">
        <v>1</v>
      </c>
      <c r="L433" s="93" t="s">
        <v>452</v>
      </c>
      <c r="M433" s="94" t="s">
        <v>349</v>
      </c>
      <c r="N433" s="94" t="s">
        <v>359</v>
      </c>
      <c r="O433" s="94" t="s">
        <v>394</v>
      </c>
      <c r="P433" s="6"/>
      <c r="Q433" s="200">
        <f>Q434</f>
        <v>5126</v>
      </c>
      <c r="R433" s="200">
        <f t="shared" si="48"/>
        <v>5225.3</v>
      </c>
      <c r="S433" s="200">
        <f t="shared" si="48"/>
        <v>5640.5</v>
      </c>
    </row>
    <row r="434" spans="1:19" ht="36.75" customHeight="1">
      <c r="A434" s="95"/>
      <c r="B434" s="96"/>
      <c r="C434" s="104"/>
      <c r="D434" s="105"/>
      <c r="E434" s="102"/>
      <c r="F434" s="102"/>
      <c r="G434" s="87"/>
      <c r="H434" s="11" t="s">
        <v>454</v>
      </c>
      <c r="I434" s="10">
        <v>661</v>
      </c>
      <c r="J434" s="16">
        <v>14</v>
      </c>
      <c r="K434" s="16">
        <v>1</v>
      </c>
      <c r="L434" s="93" t="s">
        <v>452</v>
      </c>
      <c r="M434" s="94" t="s">
        <v>345</v>
      </c>
      <c r="N434" s="94" t="s">
        <v>359</v>
      </c>
      <c r="O434" s="94" t="s">
        <v>394</v>
      </c>
      <c r="P434" s="6"/>
      <c r="Q434" s="200">
        <f>Q435</f>
        <v>5126</v>
      </c>
      <c r="R434" s="200">
        <f t="shared" si="48"/>
        <v>5225.3</v>
      </c>
      <c r="S434" s="200">
        <f t="shared" si="48"/>
        <v>5640.5</v>
      </c>
    </row>
    <row r="435" spans="1:19" ht="22.5" customHeight="1">
      <c r="A435" s="97"/>
      <c r="B435" s="96"/>
      <c r="C435" s="104"/>
      <c r="D435" s="105"/>
      <c r="E435" s="102"/>
      <c r="F435" s="102"/>
      <c r="G435" s="103"/>
      <c r="H435" s="11" t="s">
        <v>599</v>
      </c>
      <c r="I435" s="6">
        <v>661</v>
      </c>
      <c r="J435" s="16">
        <v>14</v>
      </c>
      <c r="K435" s="16">
        <v>1</v>
      </c>
      <c r="L435" s="93" t="s">
        <v>452</v>
      </c>
      <c r="M435" s="94" t="s">
        <v>345</v>
      </c>
      <c r="N435" s="94" t="s">
        <v>350</v>
      </c>
      <c r="O435" s="94" t="s">
        <v>394</v>
      </c>
      <c r="P435" s="6" t="s">
        <v>322</v>
      </c>
      <c r="Q435" s="200">
        <f>Q438+Q436</f>
        <v>5126</v>
      </c>
      <c r="R435" s="200">
        <f>R438+R436</f>
        <v>5225.3</v>
      </c>
      <c r="S435" s="200">
        <f>S438+S436</f>
        <v>5640.5</v>
      </c>
    </row>
    <row r="436" spans="1:19" ht="21" customHeight="1">
      <c r="A436" s="97"/>
      <c r="B436" s="96"/>
      <c r="C436" s="104"/>
      <c r="D436" s="105"/>
      <c r="E436" s="102"/>
      <c r="F436" s="102"/>
      <c r="G436" s="103"/>
      <c r="H436" s="11" t="s">
        <v>605</v>
      </c>
      <c r="I436" s="6">
        <v>661</v>
      </c>
      <c r="J436" s="16">
        <v>14</v>
      </c>
      <c r="K436" s="16">
        <v>1</v>
      </c>
      <c r="L436" s="93" t="s">
        <v>452</v>
      </c>
      <c r="M436" s="94" t="s">
        <v>345</v>
      </c>
      <c r="N436" s="94" t="s">
        <v>350</v>
      </c>
      <c r="O436" s="94" t="s">
        <v>623</v>
      </c>
      <c r="P436" s="6" t="s">
        <v>322</v>
      </c>
      <c r="Q436" s="200">
        <f>Q437</f>
        <v>1994.5</v>
      </c>
      <c r="R436" s="200">
        <f>R437</f>
        <v>2232.3</v>
      </c>
      <c r="S436" s="200">
        <f>S437</f>
        <v>2429</v>
      </c>
    </row>
    <row r="437" spans="1:19" ht="23.25" customHeight="1">
      <c r="A437" s="97"/>
      <c r="B437" s="96"/>
      <c r="C437" s="104"/>
      <c r="D437" s="105"/>
      <c r="E437" s="102"/>
      <c r="F437" s="102"/>
      <c r="G437" s="103"/>
      <c r="H437" s="11" t="s">
        <v>465</v>
      </c>
      <c r="I437" s="6">
        <v>661</v>
      </c>
      <c r="J437" s="19">
        <v>14</v>
      </c>
      <c r="K437" s="16">
        <v>1</v>
      </c>
      <c r="L437" s="93" t="s">
        <v>452</v>
      </c>
      <c r="M437" s="94" t="s">
        <v>345</v>
      </c>
      <c r="N437" s="94" t="s">
        <v>350</v>
      </c>
      <c r="O437" s="94" t="s">
        <v>623</v>
      </c>
      <c r="P437" s="6">
        <v>510</v>
      </c>
      <c r="Q437" s="200">
        <v>1994.5</v>
      </c>
      <c r="R437" s="200">
        <v>2232.3</v>
      </c>
      <c r="S437" s="200">
        <v>2429</v>
      </c>
    </row>
    <row r="438" spans="1:19" ht="67.5" customHeight="1">
      <c r="A438" s="97"/>
      <c r="B438" s="96"/>
      <c r="C438" s="104"/>
      <c r="D438" s="105"/>
      <c r="E438" s="102"/>
      <c r="F438" s="102"/>
      <c r="G438" s="103"/>
      <c r="H438" s="11" t="s">
        <v>604</v>
      </c>
      <c r="I438" s="6">
        <v>661</v>
      </c>
      <c r="J438" s="19">
        <v>14</v>
      </c>
      <c r="K438" s="16">
        <v>1</v>
      </c>
      <c r="L438" s="93" t="s">
        <v>452</v>
      </c>
      <c r="M438" s="94" t="s">
        <v>345</v>
      </c>
      <c r="N438" s="94" t="s">
        <v>350</v>
      </c>
      <c r="O438" s="94" t="s">
        <v>405</v>
      </c>
      <c r="P438" s="6"/>
      <c r="Q438" s="198">
        <f>Q439</f>
        <v>3131.5</v>
      </c>
      <c r="R438" s="198">
        <f>R439</f>
        <v>2993</v>
      </c>
      <c r="S438" s="198">
        <f>S439</f>
        <v>3211.5</v>
      </c>
    </row>
    <row r="439" spans="1:19" ht="24.75" customHeight="1">
      <c r="A439" s="97"/>
      <c r="B439" s="96"/>
      <c r="C439" s="104"/>
      <c r="D439" s="105"/>
      <c r="E439" s="102"/>
      <c r="F439" s="102"/>
      <c r="G439" s="103"/>
      <c r="H439" s="11" t="s">
        <v>465</v>
      </c>
      <c r="I439" s="6">
        <v>661</v>
      </c>
      <c r="J439" s="19">
        <v>14</v>
      </c>
      <c r="K439" s="16">
        <v>1</v>
      </c>
      <c r="L439" s="93" t="s">
        <v>452</v>
      </c>
      <c r="M439" s="94" t="s">
        <v>345</v>
      </c>
      <c r="N439" s="94" t="s">
        <v>350</v>
      </c>
      <c r="O439" s="94" t="s">
        <v>405</v>
      </c>
      <c r="P439" s="6">
        <v>510</v>
      </c>
      <c r="Q439" s="198">
        <v>3131.5</v>
      </c>
      <c r="R439" s="198">
        <v>2993</v>
      </c>
      <c r="S439" s="198">
        <v>3211.5</v>
      </c>
    </row>
    <row r="440" spans="1:19" s="174" customFormat="1" ht="22.5" customHeight="1">
      <c r="A440" s="138"/>
      <c r="B440" s="139"/>
      <c r="C440" s="153"/>
      <c r="D440" s="165"/>
      <c r="E440" s="141"/>
      <c r="F440" s="141"/>
      <c r="G440" s="151"/>
      <c r="H440" s="133" t="s">
        <v>397</v>
      </c>
      <c r="I440" s="142">
        <v>661</v>
      </c>
      <c r="J440" s="135">
        <v>14</v>
      </c>
      <c r="K440" s="135">
        <v>2</v>
      </c>
      <c r="L440" s="93" t="s">
        <v>395</v>
      </c>
      <c r="M440" s="137" t="s">
        <v>322</v>
      </c>
      <c r="N440" s="137"/>
      <c r="O440" s="137" t="s">
        <v>322</v>
      </c>
      <c r="P440" s="142" t="s">
        <v>322</v>
      </c>
      <c r="Q440" s="201">
        <f>Q441</f>
        <v>12085.800000000001</v>
      </c>
      <c r="R440" s="201">
        <f aca="true" t="shared" si="49" ref="R440:S442">R441</f>
        <v>13918.300000000001</v>
      </c>
      <c r="S440" s="201">
        <f t="shared" si="49"/>
        <v>15510.6</v>
      </c>
    </row>
    <row r="441" spans="1:19" ht="36.75" customHeight="1">
      <c r="A441" s="95"/>
      <c r="B441" s="96"/>
      <c r="C441" s="101"/>
      <c r="D441" s="99"/>
      <c r="E441" s="102"/>
      <c r="F441" s="102"/>
      <c r="G441" s="87"/>
      <c r="H441" s="11" t="s">
        <v>451</v>
      </c>
      <c r="I441" s="10">
        <v>661</v>
      </c>
      <c r="J441" s="16">
        <v>14</v>
      </c>
      <c r="K441" s="16">
        <v>2</v>
      </c>
      <c r="L441" s="93" t="s">
        <v>452</v>
      </c>
      <c r="M441" s="94" t="s">
        <v>349</v>
      </c>
      <c r="N441" s="94" t="s">
        <v>359</v>
      </c>
      <c r="O441" s="94" t="s">
        <v>394</v>
      </c>
      <c r="P441" s="6"/>
      <c r="Q441" s="200">
        <f>Q442</f>
        <v>12085.800000000001</v>
      </c>
      <c r="R441" s="200">
        <f t="shared" si="49"/>
        <v>13918.300000000001</v>
      </c>
      <c r="S441" s="200">
        <f t="shared" si="49"/>
        <v>15510.6</v>
      </c>
    </row>
    <row r="442" spans="1:19" ht="36.75" customHeight="1">
      <c r="A442" s="95"/>
      <c r="B442" s="96"/>
      <c r="C442" s="104"/>
      <c r="D442" s="105"/>
      <c r="E442" s="102"/>
      <c r="F442" s="102"/>
      <c r="G442" s="87"/>
      <c r="H442" s="11" t="s">
        <v>454</v>
      </c>
      <c r="I442" s="10">
        <v>661</v>
      </c>
      <c r="J442" s="16">
        <v>14</v>
      </c>
      <c r="K442" s="16">
        <v>2</v>
      </c>
      <c r="L442" s="93" t="s">
        <v>452</v>
      </c>
      <c r="M442" s="94" t="s">
        <v>345</v>
      </c>
      <c r="N442" s="94" t="s">
        <v>359</v>
      </c>
      <c r="O442" s="94" t="s">
        <v>394</v>
      </c>
      <c r="P442" s="6"/>
      <c r="Q442" s="200">
        <f>Q443</f>
        <v>12085.800000000001</v>
      </c>
      <c r="R442" s="200">
        <f t="shared" si="49"/>
        <v>13918.300000000001</v>
      </c>
      <c r="S442" s="200">
        <f t="shared" si="49"/>
        <v>15510.6</v>
      </c>
    </row>
    <row r="443" spans="1:19" ht="18.75" customHeight="1">
      <c r="A443" s="95"/>
      <c r="B443" s="96"/>
      <c r="C443" s="104"/>
      <c r="D443" s="105"/>
      <c r="E443" s="102"/>
      <c r="F443" s="102"/>
      <c r="G443" s="103"/>
      <c r="H443" s="11" t="s">
        <v>601</v>
      </c>
      <c r="I443" s="6">
        <v>661</v>
      </c>
      <c r="J443" s="16">
        <v>14</v>
      </c>
      <c r="K443" s="16">
        <v>2</v>
      </c>
      <c r="L443" s="93" t="s">
        <v>452</v>
      </c>
      <c r="M443" s="94" t="s">
        <v>345</v>
      </c>
      <c r="N443" s="94" t="s">
        <v>367</v>
      </c>
      <c r="O443" s="94" t="s">
        <v>394</v>
      </c>
      <c r="P443" s="6"/>
      <c r="Q443" s="200">
        <f>Q444+Q446</f>
        <v>12085.800000000001</v>
      </c>
      <c r="R443" s="200">
        <f>R444+R446</f>
        <v>13918.300000000001</v>
      </c>
      <c r="S443" s="200">
        <f>S444+S446</f>
        <v>15510.6</v>
      </c>
    </row>
    <row r="444" spans="1:19" ht="23.25" customHeight="1">
      <c r="A444" s="97"/>
      <c r="B444" s="96"/>
      <c r="C444" s="104"/>
      <c r="D444" s="105"/>
      <c r="E444" s="102"/>
      <c r="F444" s="102"/>
      <c r="G444" s="103"/>
      <c r="H444" s="11" t="s">
        <v>600</v>
      </c>
      <c r="I444" s="6">
        <v>661</v>
      </c>
      <c r="J444" s="16">
        <v>14</v>
      </c>
      <c r="K444" s="16">
        <v>2</v>
      </c>
      <c r="L444" s="93" t="s">
        <v>452</v>
      </c>
      <c r="M444" s="94" t="s">
        <v>345</v>
      </c>
      <c r="N444" s="94" t="s">
        <v>367</v>
      </c>
      <c r="O444" s="94" t="s">
        <v>624</v>
      </c>
      <c r="P444" s="6" t="s">
        <v>322</v>
      </c>
      <c r="Q444" s="200">
        <f>Q445</f>
        <v>8965.7</v>
      </c>
      <c r="R444" s="200">
        <f>R445</f>
        <v>10798.2</v>
      </c>
      <c r="S444" s="200">
        <f>S445</f>
        <v>12390.5</v>
      </c>
    </row>
    <row r="445" spans="1:19" ht="20.25" customHeight="1">
      <c r="A445" s="97"/>
      <c r="B445" s="96"/>
      <c r="C445" s="104"/>
      <c r="D445" s="105"/>
      <c r="E445" s="102"/>
      <c r="F445" s="102"/>
      <c r="G445" s="103"/>
      <c r="H445" s="11" t="s">
        <v>465</v>
      </c>
      <c r="I445" s="6">
        <v>661</v>
      </c>
      <c r="J445" s="19">
        <v>14</v>
      </c>
      <c r="K445" s="16">
        <v>2</v>
      </c>
      <c r="L445" s="93" t="s">
        <v>452</v>
      </c>
      <c r="M445" s="94" t="s">
        <v>345</v>
      </c>
      <c r="N445" s="94" t="s">
        <v>367</v>
      </c>
      <c r="O445" s="94" t="s">
        <v>624</v>
      </c>
      <c r="P445" s="6">
        <v>510</v>
      </c>
      <c r="Q445" s="200">
        <v>8965.7</v>
      </c>
      <c r="R445" s="200">
        <v>10798.2</v>
      </c>
      <c r="S445" s="200">
        <v>12390.5</v>
      </c>
    </row>
    <row r="446" spans="1:19" ht="32.25" customHeight="1">
      <c r="A446" s="97"/>
      <c r="B446" s="96"/>
      <c r="C446" s="104"/>
      <c r="D446" s="105"/>
      <c r="E446" s="102"/>
      <c r="F446" s="102"/>
      <c r="G446" s="103"/>
      <c r="H446" s="11" t="s">
        <v>610</v>
      </c>
      <c r="I446" s="10">
        <v>661</v>
      </c>
      <c r="J446" s="7">
        <v>14</v>
      </c>
      <c r="K446" s="16">
        <v>2</v>
      </c>
      <c r="L446" s="93" t="s">
        <v>452</v>
      </c>
      <c r="M446" s="94" t="s">
        <v>345</v>
      </c>
      <c r="N446" s="94" t="s">
        <v>367</v>
      </c>
      <c r="O446" s="94" t="s">
        <v>609</v>
      </c>
      <c r="P446" s="6"/>
      <c r="Q446" s="200">
        <f>Q447</f>
        <v>3120.1</v>
      </c>
      <c r="R446" s="200">
        <f>R447</f>
        <v>3120.1</v>
      </c>
      <c r="S446" s="200">
        <f>S447</f>
        <v>3120.1</v>
      </c>
    </row>
    <row r="447" spans="1:19" ht="20.25" customHeight="1">
      <c r="A447" s="97"/>
      <c r="B447" s="96"/>
      <c r="C447" s="104"/>
      <c r="D447" s="105"/>
      <c r="E447" s="102"/>
      <c r="F447" s="102"/>
      <c r="G447" s="103"/>
      <c r="H447" s="11" t="s">
        <v>465</v>
      </c>
      <c r="I447" s="10">
        <v>661</v>
      </c>
      <c r="J447" s="7">
        <v>14</v>
      </c>
      <c r="K447" s="16">
        <v>2</v>
      </c>
      <c r="L447" s="93" t="s">
        <v>452</v>
      </c>
      <c r="M447" s="94" t="s">
        <v>345</v>
      </c>
      <c r="N447" s="94" t="s">
        <v>367</v>
      </c>
      <c r="O447" s="94" t="s">
        <v>609</v>
      </c>
      <c r="P447" s="6">
        <v>510</v>
      </c>
      <c r="Q447" s="200">
        <v>3120.1</v>
      </c>
      <c r="R447" s="200">
        <v>3120.1</v>
      </c>
      <c r="S447" s="200">
        <v>3120.1</v>
      </c>
    </row>
    <row r="448" spans="1:19" s="282" customFormat="1" ht="28.5" customHeight="1">
      <c r="A448" s="154"/>
      <c r="B448" s="155"/>
      <c r="C448" s="156"/>
      <c r="D448" s="163"/>
      <c r="E448" s="164"/>
      <c r="F448" s="164"/>
      <c r="G448" s="158">
        <v>521</v>
      </c>
      <c r="H448" s="33" t="s">
        <v>124</v>
      </c>
      <c r="I448" s="14">
        <v>663</v>
      </c>
      <c r="J448" s="15" t="s">
        <v>322</v>
      </c>
      <c r="K448" s="15" t="s">
        <v>322</v>
      </c>
      <c r="L448" s="129" t="s">
        <v>322</v>
      </c>
      <c r="M448" s="130" t="s">
        <v>322</v>
      </c>
      <c r="N448" s="130"/>
      <c r="O448" s="130" t="s">
        <v>322</v>
      </c>
      <c r="P448" s="166"/>
      <c r="Q448" s="204">
        <f>Q449+Q587</f>
        <v>260594.09999999998</v>
      </c>
      <c r="R448" s="204">
        <f>R449+R587</f>
        <v>275166.7</v>
      </c>
      <c r="S448" s="204">
        <f>S449+S587</f>
        <v>278447.2</v>
      </c>
    </row>
    <row r="449" spans="1:19" s="174" customFormat="1" ht="18" customHeight="1">
      <c r="A449" s="138"/>
      <c r="B449" s="139"/>
      <c r="C449" s="138"/>
      <c r="D449" s="377">
        <v>5550000</v>
      </c>
      <c r="E449" s="378"/>
      <c r="F449" s="378"/>
      <c r="G449" s="132">
        <v>314</v>
      </c>
      <c r="H449" s="133" t="s">
        <v>333</v>
      </c>
      <c r="I449" s="134">
        <v>663</v>
      </c>
      <c r="J449" s="135">
        <v>7</v>
      </c>
      <c r="K449" s="135" t="s">
        <v>395</v>
      </c>
      <c r="L449" s="136" t="s">
        <v>322</v>
      </c>
      <c r="M449" s="137" t="s">
        <v>322</v>
      </c>
      <c r="N449" s="137"/>
      <c r="O449" s="137" t="s">
        <v>322</v>
      </c>
      <c r="P449" s="134"/>
      <c r="Q449" s="197">
        <f>Q450+Q472+Q522+Q534</f>
        <v>257138.69999999998</v>
      </c>
      <c r="R449" s="197">
        <f>R450+R472+R522+R534</f>
        <v>271711.3</v>
      </c>
      <c r="S449" s="197">
        <f>S450+S472+S522+S534</f>
        <v>274991.8</v>
      </c>
    </row>
    <row r="450" spans="1:19" s="174" customFormat="1" ht="18.75" customHeight="1">
      <c r="A450" s="138"/>
      <c r="B450" s="139"/>
      <c r="C450" s="149"/>
      <c r="D450" s="146"/>
      <c r="E450" s="379">
        <v>5551700</v>
      </c>
      <c r="F450" s="379"/>
      <c r="G450" s="132">
        <v>314</v>
      </c>
      <c r="H450" s="133" t="s">
        <v>125</v>
      </c>
      <c r="I450" s="134">
        <v>663</v>
      </c>
      <c r="J450" s="135">
        <v>7</v>
      </c>
      <c r="K450" s="135">
        <v>1</v>
      </c>
      <c r="L450" s="136" t="s">
        <v>322</v>
      </c>
      <c r="M450" s="137" t="s">
        <v>322</v>
      </c>
      <c r="N450" s="137"/>
      <c r="O450" s="137" t="s">
        <v>322</v>
      </c>
      <c r="P450" s="134"/>
      <c r="Q450" s="197">
        <f>Q461+Q451</f>
        <v>73895.9</v>
      </c>
      <c r="R450" s="197">
        <f>R461+R451</f>
        <v>78895.9</v>
      </c>
      <c r="S450" s="197">
        <f>S461+S451</f>
        <v>78895.79999999999</v>
      </c>
    </row>
    <row r="451" spans="1:19" ht="33" customHeight="1">
      <c r="A451" s="97"/>
      <c r="B451" s="96"/>
      <c r="C451" s="101"/>
      <c r="D451" s="99"/>
      <c r="E451" s="102"/>
      <c r="F451" s="102"/>
      <c r="G451" s="87"/>
      <c r="H451" s="5" t="s">
        <v>446</v>
      </c>
      <c r="I451" s="10">
        <v>663</v>
      </c>
      <c r="J451" s="16">
        <v>7</v>
      </c>
      <c r="K451" s="16">
        <v>1</v>
      </c>
      <c r="L451" s="93" t="s">
        <v>447</v>
      </c>
      <c r="M451" s="94" t="s">
        <v>349</v>
      </c>
      <c r="N451" s="94" t="s">
        <v>359</v>
      </c>
      <c r="O451" s="94" t="s">
        <v>394</v>
      </c>
      <c r="P451" s="10"/>
      <c r="Q451" s="198">
        <f>Q452+Q455+Q458</f>
        <v>143.5</v>
      </c>
      <c r="R451" s="198">
        <f>R452+R455+R458</f>
        <v>143.5</v>
      </c>
      <c r="S451" s="198">
        <f>S452+S455+S458</f>
        <v>143.5</v>
      </c>
    </row>
    <row r="452" spans="1:19" ht="33" customHeight="1">
      <c r="A452" s="97"/>
      <c r="B452" s="96"/>
      <c r="C452" s="101"/>
      <c r="D452" s="99"/>
      <c r="E452" s="102"/>
      <c r="F452" s="102"/>
      <c r="G452" s="87"/>
      <c r="H452" s="5" t="s">
        <v>84</v>
      </c>
      <c r="I452" s="10">
        <v>663</v>
      </c>
      <c r="J452" s="16">
        <v>7</v>
      </c>
      <c r="K452" s="16">
        <v>1</v>
      </c>
      <c r="L452" s="93" t="s">
        <v>447</v>
      </c>
      <c r="M452" s="94" t="s">
        <v>349</v>
      </c>
      <c r="N452" s="94" t="s">
        <v>367</v>
      </c>
      <c r="O452" s="94" t="s">
        <v>394</v>
      </c>
      <c r="P452" s="10"/>
      <c r="Q452" s="198">
        <f aca="true" t="shared" si="50" ref="Q452:S453">Q453</f>
        <v>130</v>
      </c>
      <c r="R452" s="198">
        <f t="shared" si="50"/>
        <v>130</v>
      </c>
      <c r="S452" s="198">
        <f t="shared" si="50"/>
        <v>130</v>
      </c>
    </row>
    <row r="453" spans="1:19" ht="24" customHeight="1">
      <c r="A453" s="97"/>
      <c r="B453" s="96"/>
      <c r="C453" s="101"/>
      <c r="D453" s="99"/>
      <c r="E453" s="102"/>
      <c r="F453" s="102"/>
      <c r="G453" s="87"/>
      <c r="H453" s="5" t="s">
        <v>90</v>
      </c>
      <c r="I453" s="10">
        <v>663</v>
      </c>
      <c r="J453" s="16">
        <v>7</v>
      </c>
      <c r="K453" s="16">
        <v>1</v>
      </c>
      <c r="L453" s="93" t="s">
        <v>447</v>
      </c>
      <c r="M453" s="94" t="s">
        <v>349</v>
      </c>
      <c r="N453" s="94" t="s">
        <v>367</v>
      </c>
      <c r="O453" s="94" t="s">
        <v>81</v>
      </c>
      <c r="P453" s="10"/>
      <c r="Q453" s="198">
        <f t="shared" si="50"/>
        <v>130</v>
      </c>
      <c r="R453" s="198">
        <f t="shared" si="50"/>
        <v>130</v>
      </c>
      <c r="S453" s="198">
        <f t="shared" si="50"/>
        <v>130</v>
      </c>
    </row>
    <row r="454" spans="1:19" ht="24" customHeight="1">
      <c r="A454" s="97"/>
      <c r="B454" s="96"/>
      <c r="C454" s="101"/>
      <c r="D454" s="99"/>
      <c r="E454" s="102"/>
      <c r="F454" s="102"/>
      <c r="G454" s="87"/>
      <c r="H454" s="5" t="s">
        <v>461</v>
      </c>
      <c r="I454" s="10">
        <v>663</v>
      </c>
      <c r="J454" s="16">
        <v>7</v>
      </c>
      <c r="K454" s="16">
        <v>1</v>
      </c>
      <c r="L454" s="93" t="s">
        <v>447</v>
      </c>
      <c r="M454" s="94" t="s">
        <v>349</v>
      </c>
      <c r="N454" s="94" t="s">
        <v>367</v>
      </c>
      <c r="O454" s="94" t="s">
        <v>81</v>
      </c>
      <c r="P454" s="10">
        <v>610</v>
      </c>
      <c r="Q454" s="198">
        <v>130</v>
      </c>
      <c r="R454" s="198">
        <v>130</v>
      </c>
      <c r="S454" s="198">
        <v>130</v>
      </c>
    </row>
    <row r="455" spans="1:19" ht="26.25" customHeight="1">
      <c r="A455" s="97"/>
      <c r="B455" s="96"/>
      <c r="C455" s="101"/>
      <c r="D455" s="99"/>
      <c r="E455" s="102"/>
      <c r="F455" s="102"/>
      <c r="G455" s="87"/>
      <c r="H455" s="191" t="s">
        <v>80</v>
      </c>
      <c r="I455" s="10">
        <v>663</v>
      </c>
      <c r="J455" s="16">
        <v>7</v>
      </c>
      <c r="K455" s="16">
        <v>1</v>
      </c>
      <c r="L455" s="93" t="s">
        <v>447</v>
      </c>
      <c r="M455" s="94" t="s">
        <v>349</v>
      </c>
      <c r="N455" s="94" t="s">
        <v>368</v>
      </c>
      <c r="O455" s="94" t="s">
        <v>394</v>
      </c>
      <c r="P455" s="10"/>
      <c r="Q455" s="198">
        <f aca="true" t="shared" si="51" ref="Q455:S456">Q456</f>
        <v>4.5</v>
      </c>
      <c r="R455" s="198">
        <f t="shared" si="51"/>
        <v>4.5</v>
      </c>
      <c r="S455" s="198">
        <f t="shared" si="51"/>
        <v>4.5</v>
      </c>
    </row>
    <row r="456" spans="1:19" ht="22.5" customHeight="1">
      <c r="A456" s="97"/>
      <c r="B456" s="96"/>
      <c r="C456" s="101"/>
      <c r="D456" s="99"/>
      <c r="E456" s="102"/>
      <c r="F456" s="102"/>
      <c r="G456" s="87"/>
      <c r="H456" s="18" t="s">
        <v>82</v>
      </c>
      <c r="I456" s="10">
        <v>663</v>
      </c>
      <c r="J456" s="16">
        <v>7</v>
      </c>
      <c r="K456" s="16">
        <v>1</v>
      </c>
      <c r="L456" s="93" t="s">
        <v>447</v>
      </c>
      <c r="M456" s="94" t="s">
        <v>349</v>
      </c>
      <c r="N456" s="94" t="s">
        <v>368</v>
      </c>
      <c r="O456" s="94" t="s">
        <v>81</v>
      </c>
      <c r="P456" s="10"/>
      <c r="Q456" s="198">
        <f t="shared" si="51"/>
        <v>4.5</v>
      </c>
      <c r="R456" s="198">
        <f t="shared" si="51"/>
        <v>4.5</v>
      </c>
      <c r="S456" s="198">
        <f t="shared" si="51"/>
        <v>4.5</v>
      </c>
    </row>
    <row r="457" spans="1:19" ht="22.5" customHeight="1">
      <c r="A457" s="97"/>
      <c r="B457" s="96"/>
      <c r="C457" s="101"/>
      <c r="D457" s="99"/>
      <c r="E457" s="102"/>
      <c r="F457" s="102"/>
      <c r="G457" s="87"/>
      <c r="H457" s="18" t="s">
        <v>461</v>
      </c>
      <c r="I457" s="10">
        <v>663</v>
      </c>
      <c r="J457" s="16">
        <v>7</v>
      </c>
      <c r="K457" s="16">
        <v>1</v>
      </c>
      <c r="L457" s="93" t="s">
        <v>447</v>
      </c>
      <c r="M457" s="94" t="s">
        <v>349</v>
      </c>
      <c r="N457" s="94" t="s">
        <v>368</v>
      </c>
      <c r="O457" s="94" t="s">
        <v>81</v>
      </c>
      <c r="P457" s="10">
        <v>610</v>
      </c>
      <c r="Q457" s="198">
        <v>4.5</v>
      </c>
      <c r="R457" s="198">
        <v>4.5</v>
      </c>
      <c r="S457" s="198">
        <v>4.5</v>
      </c>
    </row>
    <row r="458" spans="1:19" ht="44.25" customHeight="1">
      <c r="A458" s="97"/>
      <c r="B458" s="96"/>
      <c r="C458" s="101"/>
      <c r="D458" s="99"/>
      <c r="E458" s="102"/>
      <c r="F458" s="102"/>
      <c r="G458" s="87"/>
      <c r="H458" s="18" t="s">
        <v>445</v>
      </c>
      <c r="I458" s="10">
        <v>663</v>
      </c>
      <c r="J458" s="16">
        <v>7</v>
      </c>
      <c r="K458" s="16">
        <v>1</v>
      </c>
      <c r="L458" s="93" t="s">
        <v>447</v>
      </c>
      <c r="M458" s="94" t="s">
        <v>349</v>
      </c>
      <c r="N458" s="94" t="s">
        <v>363</v>
      </c>
      <c r="O458" s="94" t="s">
        <v>394</v>
      </c>
      <c r="P458" s="10"/>
      <c r="Q458" s="198">
        <f aca="true" t="shared" si="52" ref="Q458:S459">Q459</f>
        <v>9</v>
      </c>
      <c r="R458" s="198">
        <f t="shared" si="52"/>
        <v>9</v>
      </c>
      <c r="S458" s="198">
        <f t="shared" si="52"/>
        <v>9</v>
      </c>
    </row>
    <row r="459" spans="1:19" ht="29.25" customHeight="1">
      <c r="A459" s="97"/>
      <c r="B459" s="96"/>
      <c r="C459" s="101"/>
      <c r="D459" s="99"/>
      <c r="E459" s="102"/>
      <c r="F459" s="102"/>
      <c r="G459" s="87"/>
      <c r="H459" s="18" t="s">
        <v>90</v>
      </c>
      <c r="I459" s="10">
        <v>663</v>
      </c>
      <c r="J459" s="16">
        <v>7</v>
      </c>
      <c r="K459" s="16">
        <v>1</v>
      </c>
      <c r="L459" s="93" t="s">
        <v>447</v>
      </c>
      <c r="M459" s="94" t="s">
        <v>349</v>
      </c>
      <c r="N459" s="94" t="s">
        <v>363</v>
      </c>
      <c r="O459" s="94" t="s">
        <v>81</v>
      </c>
      <c r="P459" s="10"/>
      <c r="Q459" s="198">
        <f t="shared" si="52"/>
        <v>9</v>
      </c>
      <c r="R459" s="198">
        <f t="shared" si="52"/>
        <v>9</v>
      </c>
      <c r="S459" s="198">
        <f t="shared" si="52"/>
        <v>9</v>
      </c>
    </row>
    <row r="460" spans="1:19" ht="32.25" customHeight="1">
      <c r="A460" s="97"/>
      <c r="B460" s="96"/>
      <c r="C460" s="101"/>
      <c r="D460" s="99"/>
      <c r="E460" s="102"/>
      <c r="F460" s="102"/>
      <c r="G460" s="87"/>
      <c r="H460" s="18" t="s">
        <v>461</v>
      </c>
      <c r="I460" s="10">
        <v>663</v>
      </c>
      <c r="J460" s="16">
        <v>7</v>
      </c>
      <c r="K460" s="16">
        <v>1</v>
      </c>
      <c r="L460" s="93" t="s">
        <v>447</v>
      </c>
      <c r="M460" s="94" t="s">
        <v>349</v>
      </c>
      <c r="N460" s="94" t="s">
        <v>363</v>
      </c>
      <c r="O460" s="94" t="s">
        <v>81</v>
      </c>
      <c r="P460" s="10">
        <v>610</v>
      </c>
      <c r="Q460" s="198">
        <v>9</v>
      </c>
      <c r="R460" s="198">
        <v>9</v>
      </c>
      <c r="S460" s="198">
        <v>9</v>
      </c>
    </row>
    <row r="461" spans="1:19" ht="41.25" customHeight="1">
      <c r="A461" s="97"/>
      <c r="B461" s="96"/>
      <c r="C461" s="101"/>
      <c r="D461" s="99"/>
      <c r="E461" s="102"/>
      <c r="F461" s="102"/>
      <c r="G461" s="87"/>
      <c r="H461" s="226" t="s">
        <v>664</v>
      </c>
      <c r="I461" s="10">
        <v>663</v>
      </c>
      <c r="J461" s="16">
        <v>7</v>
      </c>
      <c r="K461" s="16">
        <v>1</v>
      </c>
      <c r="L461" s="93" t="s">
        <v>60</v>
      </c>
      <c r="M461" s="94" t="s">
        <v>349</v>
      </c>
      <c r="N461" s="94" t="s">
        <v>359</v>
      </c>
      <c r="O461" s="94" t="s">
        <v>394</v>
      </c>
      <c r="P461" s="10"/>
      <c r="Q461" s="198">
        <f>Q462+Q469</f>
        <v>73752.4</v>
      </c>
      <c r="R461" s="198">
        <f>R462+R469</f>
        <v>78752.4</v>
      </c>
      <c r="S461" s="198">
        <f>S462+S469</f>
        <v>78752.29999999999</v>
      </c>
    </row>
    <row r="462" spans="1:19" ht="27" customHeight="1">
      <c r="A462" s="97"/>
      <c r="B462" s="96"/>
      <c r="C462" s="101"/>
      <c r="D462" s="99"/>
      <c r="E462" s="102"/>
      <c r="F462" s="102"/>
      <c r="G462" s="87"/>
      <c r="H462" s="227" t="s">
        <v>408</v>
      </c>
      <c r="I462" s="10">
        <v>663</v>
      </c>
      <c r="J462" s="16">
        <v>7</v>
      </c>
      <c r="K462" s="16">
        <v>1</v>
      </c>
      <c r="L462" s="93" t="s">
        <v>60</v>
      </c>
      <c r="M462" s="94" t="s">
        <v>349</v>
      </c>
      <c r="N462" s="94" t="s">
        <v>350</v>
      </c>
      <c r="O462" s="94" t="s">
        <v>394</v>
      </c>
      <c r="P462" s="10"/>
      <c r="Q462" s="198">
        <f>Q463+Q467+Q465</f>
        <v>73752.4</v>
      </c>
      <c r="R462" s="198">
        <f>R463+R467+R465</f>
        <v>78752.4</v>
      </c>
      <c r="S462" s="198">
        <f>S463+S467+S465</f>
        <v>78752.29999999999</v>
      </c>
    </row>
    <row r="463" spans="1:19" ht="24.75" customHeight="1">
      <c r="A463" s="97"/>
      <c r="B463" s="96"/>
      <c r="C463" s="101"/>
      <c r="D463" s="99"/>
      <c r="E463" s="102"/>
      <c r="F463" s="102"/>
      <c r="G463" s="87"/>
      <c r="H463" s="3" t="s">
        <v>90</v>
      </c>
      <c r="I463" s="10">
        <v>663</v>
      </c>
      <c r="J463" s="16">
        <v>7</v>
      </c>
      <c r="K463" s="16">
        <v>1</v>
      </c>
      <c r="L463" s="93" t="s">
        <v>60</v>
      </c>
      <c r="M463" s="94" t="s">
        <v>349</v>
      </c>
      <c r="N463" s="94" t="s">
        <v>350</v>
      </c>
      <c r="O463" s="94" t="s">
        <v>81</v>
      </c>
      <c r="P463" s="10"/>
      <c r="Q463" s="198">
        <f>Q464</f>
        <v>12764.6</v>
      </c>
      <c r="R463" s="198">
        <f>R464</f>
        <v>17764.6</v>
      </c>
      <c r="S463" s="198">
        <f>S464</f>
        <v>17764.5</v>
      </c>
    </row>
    <row r="464" spans="1:19" ht="25.5" customHeight="1">
      <c r="A464" s="97"/>
      <c r="B464" s="96"/>
      <c r="C464" s="101"/>
      <c r="D464" s="99"/>
      <c r="E464" s="102"/>
      <c r="F464" s="102"/>
      <c r="G464" s="87"/>
      <c r="H464" s="3" t="s">
        <v>461</v>
      </c>
      <c r="I464" s="10">
        <v>663</v>
      </c>
      <c r="J464" s="16">
        <v>7</v>
      </c>
      <c r="K464" s="16">
        <v>1</v>
      </c>
      <c r="L464" s="93" t="s">
        <v>60</v>
      </c>
      <c r="M464" s="94" t="s">
        <v>349</v>
      </c>
      <c r="N464" s="94" t="s">
        <v>350</v>
      </c>
      <c r="O464" s="94" t="s">
        <v>81</v>
      </c>
      <c r="P464" s="10">
        <v>610</v>
      </c>
      <c r="Q464" s="198">
        <v>12764.6</v>
      </c>
      <c r="R464" s="198">
        <v>17764.6</v>
      </c>
      <c r="S464" s="198">
        <v>17764.5</v>
      </c>
    </row>
    <row r="465" spans="1:19" ht="36.75" customHeight="1">
      <c r="A465" s="97"/>
      <c r="B465" s="96"/>
      <c r="C465" s="101"/>
      <c r="D465" s="99"/>
      <c r="E465" s="102"/>
      <c r="F465" s="102"/>
      <c r="G465" s="87"/>
      <c r="H465" s="272" t="s">
        <v>610</v>
      </c>
      <c r="I465" s="10">
        <v>663</v>
      </c>
      <c r="J465" s="16">
        <v>7</v>
      </c>
      <c r="K465" s="16">
        <v>1</v>
      </c>
      <c r="L465" s="93" t="s">
        <v>60</v>
      </c>
      <c r="M465" s="94" t="s">
        <v>349</v>
      </c>
      <c r="N465" s="94" t="s">
        <v>350</v>
      </c>
      <c r="O465" s="94" t="s">
        <v>609</v>
      </c>
      <c r="P465" s="10"/>
      <c r="Q465" s="198">
        <f>Q466</f>
        <v>4477.9</v>
      </c>
      <c r="R465" s="198">
        <f>R466</f>
        <v>4477.9</v>
      </c>
      <c r="S465" s="198">
        <f>S466</f>
        <v>4477.9</v>
      </c>
    </row>
    <row r="466" spans="1:19" ht="25.5" customHeight="1">
      <c r="A466" s="97"/>
      <c r="B466" s="96"/>
      <c r="C466" s="101"/>
      <c r="D466" s="99"/>
      <c r="E466" s="102"/>
      <c r="F466" s="102"/>
      <c r="G466" s="87"/>
      <c r="H466" s="3" t="s">
        <v>461</v>
      </c>
      <c r="I466" s="10">
        <v>663</v>
      </c>
      <c r="J466" s="16">
        <v>7</v>
      </c>
      <c r="K466" s="16">
        <v>1</v>
      </c>
      <c r="L466" s="93" t="s">
        <v>60</v>
      </c>
      <c r="M466" s="94" t="s">
        <v>349</v>
      </c>
      <c r="N466" s="94" t="s">
        <v>350</v>
      </c>
      <c r="O466" s="94" t="s">
        <v>609</v>
      </c>
      <c r="P466" s="10">
        <v>610</v>
      </c>
      <c r="Q466" s="198">
        <v>4477.9</v>
      </c>
      <c r="R466" s="198">
        <v>4477.9</v>
      </c>
      <c r="S466" s="198">
        <v>4477.9</v>
      </c>
    </row>
    <row r="467" spans="1:19" ht="39" customHeight="1">
      <c r="A467" s="97"/>
      <c r="B467" s="96"/>
      <c r="C467" s="101"/>
      <c r="D467" s="99"/>
      <c r="E467" s="102"/>
      <c r="F467" s="102"/>
      <c r="G467" s="87"/>
      <c r="H467" s="228" t="s">
        <v>92</v>
      </c>
      <c r="I467" s="10">
        <v>663</v>
      </c>
      <c r="J467" s="16">
        <v>7</v>
      </c>
      <c r="K467" s="16">
        <v>1</v>
      </c>
      <c r="L467" s="93" t="s">
        <v>60</v>
      </c>
      <c r="M467" s="94" t="s">
        <v>349</v>
      </c>
      <c r="N467" s="94" t="s">
        <v>350</v>
      </c>
      <c r="O467" s="94" t="s">
        <v>91</v>
      </c>
      <c r="P467" s="10"/>
      <c r="Q467" s="198">
        <f>Q468</f>
        <v>56509.9</v>
      </c>
      <c r="R467" s="198">
        <f>R468</f>
        <v>56509.9</v>
      </c>
      <c r="S467" s="198">
        <f>S468</f>
        <v>56509.9</v>
      </c>
    </row>
    <row r="468" spans="1:19" ht="23.25" customHeight="1">
      <c r="A468" s="97"/>
      <c r="B468" s="96"/>
      <c r="C468" s="101"/>
      <c r="D468" s="99"/>
      <c r="E468" s="102"/>
      <c r="F468" s="102"/>
      <c r="G468" s="87"/>
      <c r="H468" s="228" t="s">
        <v>461</v>
      </c>
      <c r="I468" s="10">
        <v>663</v>
      </c>
      <c r="J468" s="16">
        <v>7</v>
      </c>
      <c r="K468" s="16">
        <v>1</v>
      </c>
      <c r="L468" s="93" t="s">
        <v>60</v>
      </c>
      <c r="M468" s="94" t="s">
        <v>349</v>
      </c>
      <c r="N468" s="94" t="s">
        <v>350</v>
      </c>
      <c r="O468" s="94" t="s">
        <v>91</v>
      </c>
      <c r="P468" s="10">
        <v>610</v>
      </c>
      <c r="Q468" s="198">
        <v>56509.9</v>
      </c>
      <c r="R468" s="198">
        <v>56509.9</v>
      </c>
      <c r="S468" s="198">
        <v>56509.9</v>
      </c>
    </row>
    <row r="469" spans="1:19" ht="23.25" customHeight="1" hidden="1">
      <c r="A469" s="97"/>
      <c r="B469" s="96"/>
      <c r="C469" s="101"/>
      <c r="D469" s="99"/>
      <c r="E469" s="102"/>
      <c r="F469" s="102"/>
      <c r="G469" s="87"/>
      <c r="H469" s="3" t="s">
        <v>527</v>
      </c>
      <c r="I469" s="10">
        <v>663</v>
      </c>
      <c r="J469" s="16">
        <v>7</v>
      </c>
      <c r="K469" s="16">
        <v>1</v>
      </c>
      <c r="L469" s="93" t="s">
        <v>60</v>
      </c>
      <c r="M469" s="94" t="s">
        <v>349</v>
      </c>
      <c r="N469" s="94" t="s">
        <v>352</v>
      </c>
      <c r="O469" s="94" t="s">
        <v>394</v>
      </c>
      <c r="P469" s="10"/>
      <c r="Q469" s="198">
        <f>Q470</f>
        <v>0</v>
      </c>
      <c r="R469" s="198"/>
      <c r="S469" s="198"/>
    </row>
    <row r="470" spans="1:19" ht="30.75" customHeight="1" hidden="1">
      <c r="A470" s="97"/>
      <c r="B470" s="96"/>
      <c r="C470" s="101"/>
      <c r="D470" s="99"/>
      <c r="E470" s="102"/>
      <c r="F470" s="102"/>
      <c r="G470" s="87"/>
      <c r="H470" s="3" t="s">
        <v>90</v>
      </c>
      <c r="I470" s="10">
        <v>663</v>
      </c>
      <c r="J470" s="16">
        <v>7</v>
      </c>
      <c r="K470" s="16">
        <v>1</v>
      </c>
      <c r="L470" s="93" t="s">
        <v>60</v>
      </c>
      <c r="M470" s="94" t="s">
        <v>349</v>
      </c>
      <c r="N470" s="94" t="s">
        <v>352</v>
      </c>
      <c r="O470" s="94" t="s">
        <v>81</v>
      </c>
      <c r="P470" s="10"/>
      <c r="Q470" s="198">
        <f>Q471</f>
        <v>0</v>
      </c>
      <c r="R470" s="198"/>
      <c r="S470" s="198"/>
    </row>
    <row r="471" spans="1:19" ht="27.75" customHeight="1" hidden="1">
      <c r="A471" s="97"/>
      <c r="B471" s="96"/>
      <c r="C471" s="101"/>
      <c r="D471" s="99"/>
      <c r="E471" s="102"/>
      <c r="F471" s="102"/>
      <c r="G471" s="87"/>
      <c r="H471" s="3" t="s">
        <v>461</v>
      </c>
      <c r="I471" s="10">
        <v>663</v>
      </c>
      <c r="J471" s="16">
        <v>7</v>
      </c>
      <c r="K471" s="16">
        <v>1</v>
      </c>
      <c r="L471" s="93" t="s">
        <v>60</v>
      </c>
      <c r="M471" s="94" t="s">
        <v>349</v>
      </c>
      <c r="N471" s="94" t="s">
        <v>352</v>
      </c>
      <c r="O471" s="94" t="s">
        <v>81</v>
      </c>
      <c r="P471" s="10">
        <v>610</v>
      </c>
      <c r="Q471" s="198">
        <v>0</v>
      </c>
      <c r="R471" s="198"/>
      <c r="S471" s="198"/>
    </row>
    <row r="472" spans="1:19" s="174" customFormat="1" ht="27" customHeight="1">
      <c r="A472" s="138"/>
      <c r="B472" s="139"/>
      <c r="C472" s="149"/>
      <c r="D472" s="146"/>
      <c r="E472" s="141"/>
      <c r="F472" s="141"/>
      <c r="G472" s="132"/>
      <c r="H472" s="145" t="s">
        <v>332</v>
      </c>
      <c r="I472" s="134">
        <v>663</v>
      </c>
      <c r="J472" s="135">
        <v>7</v>
      </c>
      <c r="K472" s="135">
        <v>2</v>
      </c>
      <c r="L472" s="135"/>
      <c r="M472" s="137" t="s">
        <v>395</v>
      </c>
      <c r="N472" s="137"/>
      <c r="O472" s="137"/>
      <c r="P472" s="134"/>
      <c r="Q472" s="229">
        <f>Q486+Q473</f>
        <v>161406.8</v>
      </c>
      <c r="R472" s="229">
        <f>R486+R473</f>
        <v>170979.40000000002</v>
      </c>
      <c r="S472" s="229">
        <f>S486+S473</f>
        <v>174259.8</v>
      </c>
    </row>
    <row r="473" spans="1:19" ht="30.75" customHeight="1">
      <c r="A473" s="97"/>
      <c r="B473" s="96"/>
      <c r="C473" s="101"/>
      <c r="D473" s="99"/>
      <c r="E473" s="102"/>
      <c r="F473" s="102"/>
      <c r="G473" s="87"/>
      <c r="H473" s="5" t="s">
        <v>446</v>
      </c>
      <c r="I473" s="10">
        <v>663</v>
      </c>
      <c r="J473" s="16">
        <v>7</v>
      </c>
      <c r="K473" s="16">
        <v>2</v>
      </c>
      <c r="L473" s="93" t="s">
        <v>447</v>
      </c>
      <c r="M473" s="94" t="s">
        <v>349</v>
      </c>
      <c r="N473" s="94" t="s">
        <v>359</v>
      </c>
      <c r="O473" s="94" t="s">
        <v>394</v>
      </c>
      <c r="P473" s="10"/>
      <c r="Q473" s="198">
        <f>Q474+Q477+Q480+Q483</f>
        <v>205.5</v>
      </c>
      <c r="R473" s="198">
        <f>R474+R477+R480+R483</f>
        <v>205.5</v>
      </c>
      <c r="S473" s="198">
        <f>S474+S477+S480+S483</f>
        <v>205.5</v>
      </c>
    </row>
    <row r="474" spans="1:19" ht="34.5" customHeight="1" hidden="1">
      <c r="A474" s="97"/>
      <c r="B474" s="96"/>
      <c r="C474" s="101"/>
      <c r="D474" s="99"/>
      <c r="E474" s="102"/>
      <c r="F474" s="102"/>
      <c r="G474" s="87"/>
      <c r="H474" s="18" t="s">
        <v>84</v>
      </c>
      <c r="I474" s="10">
        <v>663</v>
      </c>
      <c r="J474" s="16">
        <v>7</v>
      </c>
      <c r="K474" s="16">
        <v>2</v>
      </c>
      <c r="L474" s="93" t="s">
        <v>447</v>
      </c>
      <c r="M474" s="94" t="s">
        <v>349</v>
      </c>
      <c r="N474" s="94" t="s">
        <v>367</v>
      </c>
      <c r="O474" s="94" t="s">
        <v>394</v>
      </c>
      <c r="P474" s="10"/>
      <c r="Q474" s="198">
        <f aca="true" t="shared" si="53" ref="Q474:S475">Q475</f>
        <v>0</v>
      </c>
      <c r="R474" s="198">
        <f t="shared" si="53"/>
        <v>0</v>
      </c>
      <c r="S474" s="198">
        <f t="shared" si="53"/>
        <v>0</v>
      </c>
    </row>
    <row r="475" spans="1:19" ht="24.75" customHeight="1" hidden="1">
      <c r="A475" s="97"/>
      <c r="B475" s="96"/>
      <c r="C475" s="101"/>
      <c r="D475" s="99"/>
      <c r="E475" s="102"/>
      <c r="F475" s="102"/>
      <c r="G475" s="87"/>
      <c r="H475" s="18" t="s">
        <v>85</v>
      </c>
      <c r="I475" s="10">
        <v>663</v>
      </c>
      <c r="J475" s="16">
        <v>7</v>
      </c>
      <c r="K475" s="16">
        <v>2</v>
      </c>
      <c r="L475" s="93" t="s">
        <v>447</v>
      </c>
      <c r="M475" s="94" t="s">
        <v>349</v>
      </c>
      <c r="N475" s="94" t="s">
        <v>367</v>
      </c>
      <c r="O475" s="94" t="s">
        <v>83</v>
      </c>
      <c r="P475" s="10"/>
      <c r="Q475" s="198">
        <f t="shared" si="53"/>
        <v>0</v>
      </c>
      <c r="R475" s="198">
        <f t="shared" si="53"/>
        <v>0</v>
      </c>
      <c r="S475" s="198">
        <f t="shared" si="53"/>
        <v>0</v>
      </c>
    </row>
    <row r="476" spans="1:19" ht="24.75" customHeight="1" hidden="1">
      <c r="A476" s="97"/>
      <c r="B476" s="96"/>
      <c r="C476" s="101"/>
      <c r="D476" s="99"/>
      <c r="E476" s="102"/>
      <c r="F476" s="102"/>
      <c r="G476" s="87"/>
      <c r="H476" s="18" t="s">
        <v>461</v>
      </c>
      <c r="I476" s="10">
        <v>663</v>
      </c>
      <c r="J476" s="16">
        <v>7</v>
      </c>
      <c r="K476" s="16">
        <v>2</v>
      </c>
      <c r="L476" s="93" t="s">
        <v>447</v>
      </c>
      <c r="M476" s="94" t="s">
        <v>349</v>
      </c>
      <c r="N476" s="94" t="s">
        <v>367</v>
      </c>
      <c r="O476" s="94" t="s">
        <v>83</v>
      </c>
      <c r="P476" s="10">
        <v>610</v>
      </c>
      <c r="Q476" s="198">
        <f>9-9</f>
        <v>0</v>
      </c>
      <c r="R476" s="198">
        <v>0</v>
      </c>
      <c r="S476" s="198">
        <v>0</v>
      </c>
    </row>
    <row r="477" spans="1:19" ht="30" customHeight="1">
      <c r="A477" s="97"/>
      <c r="B477" s="96"/>
      <c r="C477" s="101"/>
      <c r="D477" s="99"/>
      <c r="E477" s="102"/>
      <c r="F477" s="102"/>
      <c r="G477" s="87"/>
      <c r="H477" s="5" t="s">
        <v>86</v>
      </c>
      <c r="I477" s="10">
        <v>663</v>
      </c>
      <c r="J477" s="16">
        <v>7</v>
      </c>
      <c r="K477" s="16">
        <v>2</v>
      </c>
      <c r="L477" s="93" t="s">
        <v>447</v>
      </c>
      <c r="M477" s="94" t="s">
        <v>349</v>
      </c>
      <c r="N477" s="94" t="s">
        <v>368</v>
      </c>
      <c r="O477" s="94" t="s">
        <v>394</v>
      </c>
      <c r="P477" s="10"/>
      <c r="Q477" s="198">
        <f aca="true" t="shared" si="54" ref="Q477:S478">Q478</f>
        <v>12.5</v>
      </c>
      <c r="R477" s="198">
        <f t="shared" si="54"/>
        <v>12.5</v>
      </c>
      <c r="S477" s="198">
        <f t="shared" si="54"/>
        <v>12.5</v>
      </c>
    </row>
    <row r="478" spans="1:19" ht="30" customHeight="1">
      <c r="A478" s="97"/>
      <c r="B478" s="96"/>
      <c r="C478" s="101"/>
      <c r="D478" s="99"/>
      <c r="E478" s="102"/>
      <c r="F478" s="102"/>
      <c r="G478" s="87"/>
      <c r="H478" s="5" t="s">
        <v>85</v>
      </c>
      <c r="I478" s="10">
        <v>663</v>
      </c>
      <c r="J478" s="16">
        <v>7</v>
      </c>
      <c r="K478" s="16">
        <v>2</v>
      </c>
      <c r="L478" s="93" t="s">
        <v>447</v>
      </c>
      <c r="M478" s="94" t="s">
        <v>349</v>
      </c>
      <c r="N478" s="94" t="s">
        <v>368</v>
      </c>
      <c r="O478" s="94" t="s">
        <v>83</v>
      </c>
      <c r="P478" s="10"/>
      <c r="Q478" s="198">
        <f t="shared" si="54"/>
        <v>12.5</v>
      </c>
      <c r="R478" s="198">
        <f t="shared" si="54"/>
        <v>12.5</v>
      </c>
      <c r="S478" s="198">
        <f t="shared" si="54"/>
        <v>12.5</v>
      </c>
    </row>
    <row r="479" spans="1:19" ht="30" customHeight="1">
      <c r="A479" s="97"/>
      <c r="B479" s="96"/>
      <c r="C479" s="101"/>
      <c r="D479" s="99"/>
      <c r="E479" s="102"/>
      <c r="F479" s="102"/>
      <c r="G479" s="87"/>
      <c r="H479" s="5" t="s">
        <v>461</v>
      </c>
      <c r="I479" s="10">
        <v>663</v>
      </c>
      <c r="J479" s="16">
        <v>7</v>
      </c>
      <c r="K479" s="16">
        <v>2</v>
      </c>
      <c r="L479" s="93" t="s">
        <v>447</v>
      </c>
      <c r="M479" s="94" t="s">
        <v>349</v>
      </c>
      <c r="N479" s="94" t="s">
        <v>368</v>
      </c>
      <c r="O479" s="94" t="s">
        <v>83</v>
      </c>
      <c r="P479" s="10">
        <v>610</v>
      </c>
      <c r="Q479" s="198">
        <v>12.5</v>
      </c>
      <c r="R479" s="198">
        <v>12.5</v>
      </c>
      <c r="S479" s="198">
        <v>12.5</v>
      </c>
    </row>
    <row r="480" spans="1:19" ht="41.25" customHeight="1">
      <c r="A480" s="97"/>
      <c r="B480" s="96"/>
      <c r="C480" s="101"/>
      <c r="D480" s="99"/>
      <c r="E480" s="102"/>
      <c r="F480" s="102"/>
      <c r="G480" s="87"/>
      <c r="H480" s="5" t="s">
        <v>445</v>
      </c>
      <c r="I480" s="10">
        <v>663</v>
      </c>
      <c r="J480" s="16">
        <v>7</v>
      </c>
      <c r="K480" s="16">
        <v>2</v>
      </c>
      <c r="L480" s="93" t="s">
        <v>447</v>
      </c>
      <c r="M480" s="94" t="s">
        <v>349</v>
      </c>
      <c r="N480" s="94" t="s">
        <v>363</v>
      </c>
      <c r="O480" s="94" t="s">
        <v>394</v>
      </c>
      <c r="P480" s="10"/>
      <c r="Q480" s="198">
        <f aca="true" t="shared" si="55" ref="Q480:S481">Q481</f>
        <v>68</v>
      </c>
      <c r="R480" s="198">
        <f t="shared" si="55"/>
        <v>68</v>
      </c>
      <c r="S480" s="198">
        <f t="shared" si="55"/>
        <v>68</v>
      </c>
    </row>
    <row r="481" spans="1:19" ht="28.5" customHeight="1">
      <c r="A481" s="97"/>
      <c r="B481" s="96"/>
      <c r="C481" s="101"/>
      <c r="D481" s="99"/>
      <c r="E481" s="102"/>
      <c r="F481" s="102"/>
      <c r="G481" s="87"/>
      <c r="H481" s="5" t="s">
        <v>85</v>
      </c>
      <c r="I481" s="10">
        <v>663</v>
      </c>
      <c r="J481" s="16">
        <v>7</v>
      </c>
      <c r="K481" s="16">
        <v>2</v>
      </c>
      <c r="L481" s="93" t="s">
        <v>447</v>
      </c>
      <c r="M481" s="94" t="s">
        <v>349</v>
      </c>
      <c r="N481" s="94" t="s">
        <v>363</v>
      </c>
      <c r="O481" s="94" t="s">
        <v>83</v>
      </c>
      <c r="P481" s="10"/>
      <c r="Q481" s="198">
        <f t="shared" si="55"/>
        <v>68</v>
      </c>
      <c r="R481" s="198">
        <f t="shared" si="55"/>
        <v>68</v>
      </c>
      <c r="S481" s="198">
        <f t="shared" si="55"/>
        <v>68</v>
      </c>
    </row>
    <row r="482" spans="1:19" ht="30" customHeight="1">
      <c r="A482" s="97"/>
      <c r="B482" s="96"/>
      <c r="C482" s="101"/>
      <c r="D482" s="99"/>
      <c r="E482" s="102"/>
      <c r="F482" s="102"/>
      <c r="G482" s="87"/>
      <c r="H482" s="5" t="s">
        <v>461</v>
      </c>
      <c r="I482" s="10">
        <v>663</v>
      </c>
      <c r="J482" s="16">
        <v>7</v>
      </c>
      <c r="K482" s="16">
        <v>2</v>
      </c>
      <c r="L482" s="93" t="s">
        <v>447</v>
      </c>
      <c r="M482" s="94" t="s">
        <v>349</v>
      </c>
      <c r="N482" s="94" t="s">
        <v>363</v>
      </c>
      <c r="O482" s="94" t="s">
        <v>83</v>
      </c>
      <c r="P482" s="10">
        <v>610</v>
      </c>
      <c r="Q482" s="198">
        <v>68</v>
      </c>
      <c r="R482" s="198">
        <v>68</v>
      </c>
      <c r="S482" s="198">
        <v>68</v>
      </c>
    </row>
    <row r="483" spans="1:19" ht="41.25" customHeight="1">
      <c r="A483" s="97"/>
      <c r="B483" s="96"/>
      <c r="C483" s="101"/>
      <c r="D483" s="99"/>
      <c r="E483" s="102"/>
      <c r="F483" s="102"/>
      <c r="G483" s="87"/>
      <c r="H483" s="115" t="s">
        <v>13</v>
      </c>
      <c r="I483" s="10">
        <v>663</v>
      </c>
      <c r="J483" s="16">
        <v>7</v>
      </c>
      <c r="K483" s="16">
        <v>2</v>
      </c>
      <c r="L483" s="93" t="s">
        <v>447</v>
      </c>
      <c r="M483" s="94" t="s">
        <v>349</v>
      </c>
      <c r="N483" s="94" t="s">
        <v>352</v>
      </c>
      <c r="O483" s="94" t="s">
        <v>394</v>
      </c>
      <c r="P483" s="10"/>
      <c r="Q483" s="198">
        <f aca="true" t="shared" si="56" ref="Q483:S484">Q484</f>
        <v>125</v>
      </c>
      <c r="R483" s="198">
        <f t="shared" si="56"/>
        <v>125</v>
      </c>
      <c r="S483" s="198">
        <f t="shared" si="56"/>
        <v>125</v>
      </c>
    </row>
    <row r="484" spans="1:19" ht="25.5" customHeight="1">
      <c r="A484" s="97"/>
      <c r="B484" s="96"/>
      <c r="C484" s="101"/>
      <c r="D484" s="99"/>
      <c r="E484" s="102"/>
      <c r="F484" s="102"/>
      <c r="G484" s="87"/>
      <c r="H484" s="5" t="s">
        <v>85</v>
      </c>
      <c r="I484" s="10">
        <v>663</v>
      </c>
      <c r="J484" s="16">
        <v>7</v>
      </c>
      <c r="K484" s="16">
        <v>2</v>
      </c>
      <c r="L484" s="93" t="s">
        <v>447</v>
      </c>
      <c r="M484" s="94" t="s">
        <v>349</v>
      </c>
      <c r="N484" s="94" t="s">
        <v>352</v>
      </c>
      <c r="O484" s="94" t="s">
        <v>83</v>
      </c>
      <c r="P484" s="10"/>
      <c r="Q484" s="198">
        <f t="shared" si="56"/>
        <v>125</v>
      </c>
      <c r="R484" s="198">
        <f t="shared" si="56"/>
        <v>125</v>
      </c>
      <c r="S484" s="198">
        <f t="shared" si="56"/>
        <v>125</v>
      </c>
    </row>
    <row r="485" spans="1:19" ht="27" customHeight="1">
      <c r="A485" s="97"/>
      <c r="B485" s="96"/>
      <c r="C485" s="101"/>
      <c r="D485" s="99"/>
      <c r="E485" s="102"/>
      <c r="F485" s="102"/>
      <c r="G485" s="87"/>
      <c r="H485" s="5" t="s">
        <v>461</v>
      </c>
      <c r="I485" s="10">
        <v>663</v>
      </c>
      <c r="J485" s="16">
        <v>7</v>
      </c>
      <c r="K485" s="16">
        <v>2</v>
      </c>
      <c r="L485" s="93" t="s">
        <v>447</v>
      </c>
      <c r="M485" s="94" t="s">
        <v>349</v>
      </c>
      <c r="N485" s="94" t="s">
        <v>352</v>
      </c>
      <c r="O485" s="94" t="s">
        <v>83</v>
      </c>
      <c r="P485" s="10">
        <v>610</v>
      </c>
      <c r="Q485" s="198">
        <v>125</v>
      </c>
      <c r="R485" s="198">
        <v>125</v>
      </c>
      <c r="S485" s="198">
        <v>125</v>
      </c>
    </row>
    <row r="486" spans="1:19" ht="30" customHeight="1">
      <c r="A486" s="97"/>
      <c r="B486" s="96"/>
      <c r="C486" s="101"/>
      <c r="D486" s="99"/>
      <c r="E486" s="102"/>
      <c r="F486" s="102"/>
      <c r="G486" s="87"/>
      <c r="H486" s="226" t="s">
        <v>664</v>
      </c>
      <c r="I486" s="10">
        <v>663</v>
      </c>
      <c r="J486" s="16">
        <v>7</v>
      </c>
      <c r="K486" s="16">
        <v>2</v>
      </c>
      <c r="L486" s="93" t="s">
        <v>60</v>
      </c>
      <c r="M486" s="94" t="s">
        <v>349</v>
      </c>
      <c r="N486" s="94" t="s">
        <v>359</v>
      </c>
      <c r="O486" s="94" t="s">
        <v>394</v>
      </c>
      <c r="P486" s="10"/>
      <c r="Q486" s="198">
        <f>Q487+Q490+Q504+Q507+Q516+Q519</f>
        <v>161201.3</v>
      </c>
      <c r="R486" s="198">
        <f>R487+R490+R504+R507+R516+R519</f>
        <v>170773.90000000002</v>
      </c>
      <c r="S486" s="198">
        <f>S487+S490+S504+S507+S516+S519</f>
        <v>174054.3</v>
      </c>
    </row>
    <row r="487" spans="1:19" ht="30" customHeight="1">
      <c r="A487" s="97"/>
      <c r="B487" s="96"/>
      <c r="C487" s="101"/>
      <c r="D487" s="99"/>
      <c r="E487" s="102"/>
      <c r="F487" s="102"/>
      <c r="G487" s="87"/>
      <c r="H487" s="55" t="s">
        <v>408</v>
      </c>
      <c r="I487" s="10">
        <v>663</v>
      </c>
      <c r="J487" s="16">
        <v>7</v>
      </c>
      <c r="K487" s="16">
        <v>2</v>
      </c>
      <c r="L487" s="93" t="s">
        <v>60</v>
      </c>
      <c r="M487" s="94" t="s">
        <v>349</v>
      </c>
      <c r="N487" s="94" t="s">
        <v>350</v>
      </c>
      <c r="O487" s="94" t="s">
        <v>394</v>
      </c>
      <c r="P487" s="10"/>
      <c r="Q487" s="198">
        <f aca="true" t="shared" si="57" ref="Q487:S488">Q488</f>
        <v>172.5</v>
      </c>
      <c r="R487" s="198">
        <f t="shared" si="57"/>
        <v>172.5</v>
      </c>
      <c r="S487" s="198">
        <f t="shared" si="57"/>
        <v>172.5</v>
      </c>
    </row>
    <row r="488" spans="1:19" ht="24.75" customHeight="1">
      <c r="A488" s="97"/>
      <c r="B488" s="96"/>
      <c r="C488" s="101"/>
      <c r="D488" s="99"/>
      <c r="E488" s="102"/>
      <c r="F488" s="102"/>
      <c r="G488" s="87"/>
      <c r="H488" s="227" t="s">
        <v>93</v>
      </c>
      <c r="I488" s="10">
        <v>663</v>
      </c>
      <c r="J488" s="16">
        <v>7</v>
      </c>
      <c r="K488" s="16">
        <v>2</v>
      </c>
      <c r="L488" s="93" t="s">
        <v>60</v>
      </c>
      <c r="M488" s="94" t="s">
        <v>349</v>
      </c>
      <c r="N488" s="94" t="s">
        <v>350</v>
      </c>
      <c r="O488" s="94" t="s">
        <v>83</v>
      </c>
      <c r="P488" s="10"/>
      <c r="Q488" s="198">
        <f t="shared" si="57"/>
        <v>172.5</v>
      </c>
      <c r="R488" s="198">
        <f t="shared" si="57"/>
        <v>172.5</v>
      </c>
      <c r="S488" s="198">
        <f t="shared" si="57"/>
        <v>172.5</v>
      </c>
    </row>
    <row r="489" spans="1:19" ht="24.75" customHeight="1">
      <c r="A489" s="97"/>
      <c r="B489" s="96"/>
      <c r="C489" s="101"/>
      <c r="D489" s="99"/>
      <c r="E489" s="102"/>
      <c r="F489" s="102"/>
      <c r="G489" s="87"/>
      <c r="H489" s="227" t="s">
        <v>461</v>
      </c>
      <c r="I489" s="10">
        <v>663</v>
      </c>
      <c r="J489" s="16">
        <v>7</v>
      </c>
      <c r="K489" s="16">
        <v>2</v>
      </c>
      <c r="L489" s="93" t="s">
        <v>60</v>
      </c>
      <c r="M489" s="94" t="s">
        <v>349</v>
      </c>
      <c r="N489" s="94" t="s">
        <v>350</v>
      </c>
      <c r="O489" s="94" t="s">
        <v>83</v>
      </c>
      <c r="P489" s="10">
        <v>610</v>
      </c>
      <c r="Q489" s="198">
        <v>172.5</v>
      </c>
      <c r="R489" s="198">
        <v>172.5</v>
      </c>
      <c r="S489" s="198">
        <v>172.5</v>
      </c>
    </row>
    <row r="490" spans="1:19" ht="27" customHeight="1">
      <c r="A490" s="97"/>
      <c r="B490" s="96"/>
      <c r="C490" s="101"/>
      <c r="D490" s="99"/>
      <c r="E490" s="102"/>
      <c r="F490" s="102"/>
      <c r="G490" s="87"/>
      <c r="H490" s="18" t="s">
        <v>815</v>
      </c>
      <c r="I490" s="6">
        <v>663</v>
      </c>
      <c r="J490" s="19">
        <v>7</v>
      </c>
      <c r="K490" s="16">
        <v>2</v>
      </c>
      <c r="L490" s="93" t="s">
        <v>60</v>
      </c>
      <c r="M490" s="94" t="s">
        <v>349</v>
      </c>
      <c r="N490" s="94" t="s">
        <v>367</v>
      </c>
      <c r="O490" s="94" t="s">
        <v>394</v>
      </c>
      <c r="P490" s="6"/>
      <c r="Q490" s="200">
        <f>Q491+Q498+Q496+Q494+Q500+Q502</f>
        <v>160586.9</v>
      </c>
      <c r="R490" s="200">
        <f>R491+R498+R496+R494+R500+R502</f>
        <v>167169.2</v>
      </c>
      <c r="S490" s="200">
        <f>S491+S498+S496+S494+S500+S502</f>
        <v>165740.1</v>
      </c>
    </row>
    <row r="491" spans="1:19" ht="27" customHeight="1">
      <c r="A491" s="97"/>
      <c r="B491" s="96"/>
      <c r="C491" s="101"/>
      <c r="D491" s="99"/>
      <c r="E491" s="102"/>
      <c r="F491" s="102"/>
      <c r="G491" s="87"/>
      <c r="H491" s="20" t="s">
        <v>93</v>
      </c>
      <c r="I491" s="6">
        <v>663</v>
      </c>
      <c r="J491" s="19">
        <v>7</v>
      </c>
      <c r="K491" s="16">
        <v>2</v>
      </c>
      <c r="L491" s="93" t="s">
        <v>60</v>
      </c>
      <c r="M491" s="94" t="s">
        <v>349</v>
      </c>
      <c r="N491" s="94" t="s">
        <v>367</v>
      </c>
      <c r="O491" s="94" t="s">
        <v>83</v>
      </c>
      <c r="P491" s="6"/>
      <c r="Q491" s="200">
        <f>SUM(Q492:Q493)</f>
        <v>31210.1</v>
      </c>
      <c r="R491" s="200">
        <f>SUM(R492:R493)</f>
        <v>36210.1</v>
      </c>
      <c r="S491" s="200">
        <f>SUM(S492:S493)</f>
        <v>36210.1</v>
      </c>
    </row>
    <row r="492" spans="1:19" ht="27" customHeight="1" hidden="1">
      <c r="A492" s="97"/>
      <c r="B492" s="96"/>
      <c r="C492" s="101"/>
      <c r="D492" s="99"/>
      <c r="E492" s="102"/>
      <c r="F492" s="102"/>
      <c r="G492" s="87"/>
      <c r="H492" s="5" t="s">
        <v>459</v>
      </c>
      <c r="I492" s="6">
        <v>663</v>
      </c>
      <c r="J492" s="19">
        <v>7</v>
      </c>
      <c r="K492" s="16">
        <v>2</v>
      </c>
      <c r="L492" s="93" t="s">
        <v>60</v>
      </c>
      <c r="M492" s="94" t="s">
        <v>349</v>
      </c>
      <c r="N492" s="94" t="s">
        <v>367</v>
      </c>
      <c r="O492" s="94" t="s">
        <v>83</v>
      </c>
      <c r="P492" s="6">
        <v>240</v>
      </c>
      <c r="Q492" s="200">
        <f>13.5-13.5</f>
        <v>0</v>
      </c>
      <c r="R492" s="200">
        <f>13.5-13.5</f>
        <v>0</v>
      </c>
      <c r="S492" s="200">
        <f>13.5-13.5</f>
        <v>0</v>
      </c>
    </row>
    <row r="493" spans="1:19" ht="27" customHeight="1">
      <c r="A493" s="97"/>
      <c r="B493" s="96"/>
      <c r="C493" s="101"/>
      <c r="D493" s="99"/>
      <c r="E493" s="102"/>
      <c r="F493" s="102"/>
      <c r="G493" s="87"/>
      <c r="H493" s="20" t="s">
        <v>461</v>
      </c>
      <c r="I493" s="6">
        <v>663</v>
      </c>
      <c r="J493" s="19">
        <v>7</v>
      </c>
      <c r="K493" s="16">
        <v>2</v>
      </c>
      <c r="L493" s="93" t="s">
        <v>60</v>
      </c>
      <c r="M493" s="94" t="s">
        <v>349</v>
      </c>
      <c r="N493" s="94" t="s">
        <v>367</v>
      </c>
      <c r="O493" s="94" t="s">
        <v>83</v>
      </c>
      <c r="P493" s="6">
        <v>610</v>
      </c>
      <c r="Q493" s="200">
        <f>41659-10448.9</f>
        <v>31210.1</v>
      </c>
      <c r="R493" s="200">
        <f>41659-10448.9+5000</f>
        <v>36210.1</v>
      </c>
      <c r="S493" s="200">
        <f>41659-10448.9+5000</f>
        <v>36210.1</v>
      </c>
    </row>
    <row r="494" spans="1:19" ht="81" customHeight="1">
      <c r="A494" s="97"/>
      <c r="B494" s="96"/>
      <c r="C494" s="101"/>
      <c r="D494" s="99"/>
      <c r="E494" s="102"/>
      <c r="F494" s="102"/>
      <c r="G494" s="87"/>
      <c r="H494" s="20" t="s">
        <v>813</v>
      </c>
      <c r="I494" s="6">
        <v>663</v>
      </c>
      <c r="J494" s="19">
        <v>7</v>
      </c>
      <c r="K494" s="16">
        <v>2</v>
      </c>
      <c r="L494" s="93" t="s">
        <v>60</v>
      </c>
      <c r="M494" s="94" t="s">
        <v>349</v>
      </c>
      <c r="N494" s="94" t="s">
        <v>367</v>
      </c>
      <c r="O494" s="94" t="s">
        <v>812</v>
      </c>
      <c r="P494" s="6"/>
      <c r="Q494" s="200">
        <f>Q495</f>
        <v>9343.2</v>
      </c>
      <c r="R494" s="200">
        <f>R495</f>
        <v>9343.2</v>
      </c>
      <c r="S494" s="200">
        <f>S495</f>
        <v>9343.2</v>
      </c>
    </row>
    <row r="495" spans="1:19" ht="27" customHeight="1">
      <c r="A495" s="97"/>
      <c r="B495" s="96"/>
      <c r="C495" s="101"/>
      <c r="D495" s="99"/>
      <c r="E495" s="102"/>
      <c r="F495" s="102"/>
      <c r="G495" s="87"/>
      <c r="H495" s="20" t="s">
        <v>461</v>
      </c>
      <c r="I495" s="6">
        <v>663</v>
      </c>
      <c r="J495" s="19">
        <v>7</v>
      </c>
      <c r="K495" s="16">
        <v>2</v>
      </c>
      <c r="L495" s="93" t="s">
        <v>60</v>
      </c>
      <c r="M495" s="94" t="s">
        <v>349</v>
      </c>
      <c r="N495" s="94" t="s">
        <v>367</v>
      </c>
      <c r="O495" s="94" t="s">
        <v>812</v>
      </c>
      <c r="P495" s="6">
        <v>610</v>
      </c>
      <c r="Q495" s="200">
        <v>9343.2</v>
      </c>
      <c r="R495" s="200">
        <v>9343.2</v>
      </c>
      <c r="S495" s="200">
        <v>9343.2</v>
      </c>
    </row>
    <row r="496" spans="1:19" ht="33" customHeight="1">
      <c r="A496" s="97"/>
      <c r="B496" s="96"/>
      <c r="C496" s="101"/>
      <c r="D496" s="99"/>
      <c r="E496" s="102"/>
      <c r="F496" s="102"/>
      <c r="G496" s="87"/>
      <c r="H496" s="20" t="s">
        <v>610</v>
      </c>
      <c r="I496" s="6">
        <v>663</v>
      </c>
      <c r="J496" s="19">
        <v>7</v>
      </c>
      <c r="K496" s="16">
        <v>2</v>
      </c>
      <c r="L496" s="93" t="s">
        <v>60</v>
      </c>
      <c r="M496" s="94" t="s">
        <v>349</v>
      </c>
      <c r="N496" s="94" t="s">
        <v>367</v>
      </c>
      <c r="O496" s="94" t="s">
        <v>609</v>
      </c>
      <c r="P496" s="6"/>
      <c r="Q496" s="200">
        <f>Q497</f>
        <v>10448.9</v>
      </c>
      <c r="R496" s="200">
        <f>R497</f>
        <v>10448.9</v>
      </c>
      <c r="S496" s="200">
        <f>S497</f>
        <v>10448.9</v>
      </c>
    </row>
    <row r="497" spans="1:19" ht="27" customHeight="1">
      <c r="A497" s="97"/>
      <c r="B497" s="96"/>
      <c r="C497" s="101"/>
      <c r="D497" s="99"/>
      <c r="E497" s="102"/>
      <c r="F497" s="102"/>
      <c r="G497" s="87"/>
      <c r="H497" s="20" t="s">
        <v>461</v>
      </c>
      <c r="I497" s="6">
        <v>663</v>
      </c>
      <c r="J497" s="19">
        <v>7</v>
      </c>
      <c r="K497" s="16">
        <v>2</v>
      </c>
      <c r="L497" s="93" t="s">
        <v>60</v>
      </c>
      <c r="M497" s="94" t="s">
        <v>349</v>
      </c>
      <c r="N497" s="94" t="s">
        <v>367</v>
      </c>
      <c r="O497" s="94" t="s">
        <v>609</v>
      </c>
      <c r="P497" s="6">
        <v>610</v>
      </c>
      <c r="Q497" s="200">
        <v>10448.9</v>
      </c>
      <c r="R497" s="200">
        <v>10448.9</v>
      </c>
      <c r="S497" s="200">
        <v>10448.9</v>
      </c>
    </row>
    <row r="498" spans="1:19" ht="40.5" customHeight="1">
      <c r="A498" s="97"/>
      <c r="B498" s="96"/>
      <c r="C498" s="101"/>
      <c r="D498" s="99"/>
      <c r="E498" s="102"/>
      <c r="F498" s="102"/>
      <c r="G498" s="87"/>
      <c r="H498" s="20" t="s">
        <v>92</v>
      </c>
      <c r="I498" s="6">
        <v>663</v>
      </c>
      <c r="J498" s="19">
        <v>7</v>
      </c>
      <c r="K498" s="16">
        <v>2</v>
      </c>
      <c r="L498" s="93" t="s">
        <v>60</v>
      </c>
      <c r="M498" s="94" t="s">
        <v>349</v>
      </c>
      <c r="N498" s="94" t="s">
        <v>367</v>
      </c>
      <c r="O498" s="94" t="s">
        <v>91</v>
      </c>
      <c r="P498" s="6"/>
      <c r="Q498" s="200">
        <f>Q499</f>
        <v>101501.3</v>
      </c>
      <c r="R498" s="200">
        <f>R499</f>
        <v>101501.3</v>
      </c>
      <c r="S498" s="200">
        <f>S499</f>
        <v>101501.3</v>
      </c>
    </row>
    <row r="499" spans="1:19" ht="27" customHeight="1">
      <c r="A499" s="97"/>
      <c r="B499" s="96"/>
      <c r="C499" s="101"/>
      <c r="D499" s="99"/>
      <c r="E499" s="102"/>
      <c r="F499" s="102"/>
      <c r="G499" s="87"/>
      <c r="H499" s="20" t="s">
        <v>461</v>
      </c>
      <c r="I499" s="6">
        <v>663</v>
      </c>
      <c r="J499" s="19">
        <v>7</v>
      </c>
      <c r="K499" s="16">
        <v>2</v>
      </c>
      <c r="L499" s="93" t="s">
        <v>60</v>
      </c>
      <c r="M499" s="94" t="s">
        <v>349</v>
      </c>
      <c r="N499" s="94" t="s">
        <v>367</v>
      </c>
      <c r="O499" s="94" t="s">
        <v>91</v>
      </c>
      <c r="P499" s="6">
        <v>610</v>
      </c>
      <c r="Q499" s="200">
        <v>101501.3</v>
      </c>
      <c r="R499" s="200">
        <v>101501.3</v>
      </c>
      <c r="S499" s="200">
        <v>101501.3</v>
      </c>
    </row>
    <row r="500" spans="1:19" ht="33" customHeight="1">
      <c r="A500" s="97"/>
      <c r="B500" s="96"/>
      <c r="C500" s="101"/>
      <c r="D500" s="99"/>
      <c r="E500" s="102"/>
      <c r="F500" s="102"/>
      <c r="G500" s="87"/>
      <c r="H500" s="20" t="s">
        <v>814</v>
      </c>
      <c r="I500" s="8">
        <v>663</v>
      </c>
      <c r="J500" s="19">
        <v>7</v>
      </c>
      <c r="K500" s="16">
        <v>2</v>
      </c>
      <c r="L500" s="93" t="s">
        <v>60</v>
      </c>
      <c r="M500" s="94" t="s">
        <v>349</v>
      </c>
      <c r="N500" s="94" t="s">
        <v>367</v>
      </c>
      <c r="O500" s="94" t="s">
        <v>565</v>
      </c>
      <c r="P500" s="6"/>
      <c r="Q500" s="200">
        <f>Q501</f>
        <v>8083.4</v>
      </c>
      <c r="R500" s="200">
        <f>R501</f>
        <v>8444.7</v>
      </c>
      <c r="S500" s="200">
        <f>S501</f>
        <v>8236.6</v>
      </c>
    </row>
    <row r="501" spans="1:19" ht="27" customHeight="1">
      <c r="A501" s="97"/>
      <c r="B501" s="96"/>
      <c r="C501" s="101"/>
      <c r="D501" s="99"/>
      <c r="E501" s="102"/>
      <c r="F501" s="102"/>
      <c r="G501" s="87"/>
      <c r="H501" s="20" t="s">
        <v>461</v>
      </c>
      <c r="I501" s="8">
        <v>663</v>
      </c>
      <c r="J501" s="19">
        <v>7</v>
      </c>
      <c r="K501" s="16">
        <v>2</v>
      </c>
      <c r="L501" s="93" t="s">
        <v>60</v>
      </c>
      <c r="M501" s="94" t="s">
        <v>349</v>
      </c>
      <c r="N501" s="94" t="s">
        <v>367</v>
      </c>
      <c r="O501" s="94" t="s">
        <v>565</v>
      </c>
      <c r="P501" s="6">
        <v>610</v>
      </c>
      <c r="Q501" s="200">
        <v>8083.4</v>
      </c>
      <c r="R501" s="200">
        <v>8444.7</v>
      </c>
      <c r="S501" s="200">
        <v>8236.6</v>
      </c>
    </row>
    <row r="502" spans="1:19" ht="39" customHeight="1">
      <c r="A502" s="97"/>
      <c r="B502" s="96"/>
      <c r="C502" s="101"/>
      <c r="D502" s="99"/>
      <c r="E502" s="102"/>
      <c r="F502" s="102"/>
      <c r="G502" s="87"/>
      <c r="H502" s="20" t="s">
        <v>496</v>
      </c>
      <c r="I502" s="8">
        <v>663</v>
      </c>
      <c r="J502" s="19">
        <v>7</v>
      </c>
      <c r="K502" s="16">
        <v>2</v>
      </c>
      <c r="L502" s="93" t="s">
        <v>60</v>
      </c>
      <c r="M502" s="94" t="s">
        <v>349</v>
      </c>
      <c r="N502" s="94" t="s">
        <v>367</v>
      </c>
      <c r="O502" s="94" t="s">
        <v>661</v>
      </c>
      <c r="P502" s="6"/>
      <c r="Q502" s="200">
        <f>Q503</f>
        <v>0</v>
      </c>
      <c r="R502" s="200">
        <f>R503</f>
        <v>1221</v>
      </c>
      <c r="S502" s="200">
        <f>S503</f>
        <v>0</v>
      </c>
    </row>
    <row r="503" spans="1:19" ht="27" customHeight="1">
      <c r="A503" s="97"/>
      <c r="B503" s="96"/>
      <c r="C503" s="101"/>
      <c r="D503" s="99"/>
      <c r="E503" s="102"/>
      <c r="F503" s="102"/>
      <c r="G503" s="87"/>
      <c r="H503" s="20" t="s">
        <v>461</v>
      </c>
      <c r="I503" s="8">
        <v>663</v>
      </c>
      <c r="J503" s="19">
        <v>7</v>
      </c>
      <c r="K503" s="16">
        <v>2</v>
      </c>
      <c r="L503" s="93" t="s">
        <v>60</v>
      </c>
      <c r="M503" s="94" t="s">
        <v>349</v>
      </c>
      <c r="N503" s="94" t="s">
        <v>367</v>
      </c>
      <c r="O503" s="94" t="s">
        <v>661</v>
      </c>
      <c r="P503" s="6">
        <v>610</v>
      </c>
      <c r="Q503" s="200">
        <v>0</v>
      </c>
      <c r="R503" s="200">
        <v>1221</v>
      </c>
      <c r="S503" s="200">
        <v>0</v>
      </c>
    </row>
    <row r="504" spans="1:19" ht="24" customHeight="1">
      <c r="A504" s="97"/>
      <c r="B504" s="96"/>
      <c r="C504" s="101"/>
      <c r="D504" s="99"/>
      <c r="E504" s="102"/>
      <c r="F504" s="102"/>
      <c r="G504" s="87"/>
      <c r="H504" s="3" t="s">
        <v>526</v>
      </c>
      <c r="I504" s="8">
        <v>663</v>
      </c>
      <c r="J504" s="19">
        <v>7</v>
      </c>
      <c r="K504" s="16">
        <v>2</v>
      </c>
      <c r="L504" s="93" t="s">
        <v>60</v>
      </c>
      <c r="M504" s="94" t="s">
        <v>349</v>
      </c>
      <c r="N504" s="94" t="s">
        <v>368</v>
      </c>
      <c r="O504" s="94" t="s">
        <v>394</v>
      </c>
      <c r="P504" s="6"/>
      <c r="Q504" s="200">
        <f aca="true" t="shared" si="58" ref="Q504:S505">Q505</f>
        <v>122</v>
      </c>
      <c r="R504" s="200">
        <f t="shared" si="58"/>
        <v>122</v>
      </c>
      <c r="S504" s="200">
        <f t="shared" si="58"/>
        <v>122</v>
      </c>
    </row>
    <row r="505" spans="1:19" ht="24" customHeight="1">
      <c r="A505" s="97"/>
      <c r="B505" s="96"/>
      <c r="C505" s="101"/>
      <c r="D505" s="99"/>
      <c r="E505" s="102"/>
      <c r="F505" s="102"/>
      <c r="G505" s="87"/>
      <c r="H505" s="3" t="s">
        <v>93</v>
      </c>
      <c r="I505" s="8">
        <v>663</v>
      </c>
      <c r="J505" s="19">
        <v>7</v>
      </c>
      <c r="K505" s="16">
        <v>2</v>
      </c>
      <c r="L505" s="93" t="s">
        <v>60</v>
      </c>
      <c r="M505" s="94" t="s">
        <v>349</v>
      </c>
      <c r="N505" s="94" t="s">
        <v>368</v>
      </c>
      <c r="O505" s="94" t="s">
        <v>83</v>
      </c>
      <c r="P505" s="6"/>
      <c r="Q505" s="200">
        <f t="shared" si="58"/>
        <v>122</v>
      </c>
      <c r="R505" s="200">
        <f t="shared" si="58"/>
        <v>122</v>
      </c>
      <c r="S505" s="200">
        <f t="shared" si="58"/>
        <v>122</v>
      </c>
    </row>
    <row r="506" spans="1:19" ht="24" customHeight="1">
      <c r="A506" s="97"/>
      <c r="B506" s="96"/>
      <c r="C506" s="101"/>
      <c r="D506" s="99"/>
      <c r="E506" s="102"/>
      <c r="F506" s="102"/>
      <c r="G506" s="87"/>
      <c r="H506" s="3" t="s">
        <v>461</v>
      </c>
      <c r="I506" s="8">
        <v>663</v>
      </c>
      <c r="J506" s="19">
        <v>7</v>
      </c>
      <c r="K506" s="16">
        <v>2</v>
      </c>
      <c r="L506" s="93" t="s">
        <v>60</v>
      </c>
      <c r="M506" s="94" t="s">
        <v>349</v>
      </c>
      <c r="N506" s="94" t="s">
        <v>368</v>
      </c>
      <c r="O506" s="94" t="s">
        <v>83</v>
      </c>
      <c r="P506" s="6">
        <v>610</v>
      </c>
      <c r="Q506" s="200">
        <v>122</v>
      </c>
      <c r="R506" s="200">
        <v>122</v>
      </c>
      <c r="S506" s="200">
        <v>122</v>
      </c>
    </row>
    <row r="507" spans="1:19" ht="29.25" customHeight="1">
      <c r="A507" s="97"/>
      <c r="B507" s="96"/>
      <c r="C507" s="101"/>
      <c r="D507" s="99"/>
      <c r="E507" s="102"/>
      <c r="F507" s="102"/>
      <c r="G507" s="87"/>
      <c r="H507" s="3" t="s">
        <v>527</v>
      </c>
      <c r="I507" s="8">
        <v>663</v>
      </c>
      <c r="J507" s="19">
        <v>7</v>
      </c>
      <c r="K507" s="16">
        <v>2</v>
      </c>
      <c r="L507" s="93" t="s">
        <v>60</v>
      </c>
      <c r="M507" s="94" t="s">
        <v>349</v>
      </c>
      <c r="N507" s="94" t="s">
        <v>352</v>
      </c>
      <c r="O507" s="94" t="s">
        <v>394</v>
      </c>
      <c r="P507" s="6"/>
      <c r="Q507" s="200">
        <f>Q508+Q512+Q514+Q510</f>
        <v>319.9</v>
      </c>
      <c r="R507" s="200">
        <f>R508+R512+R514+R510</f>
        <v>0</v>
      </c>
      <c r="S507" s="200">
        <f>S508+S512+S514+S510</f>
        <v>47</v>
      </c>
    </row>
    <row r="508" spans="1:19" ht="22.5" customHeight="1">
      <c r="A508" s="97"/>
      <c r="B508" s="96"/>
      <c r="C508" s="101"/>
      <c r="D508" s="99"/>
      <c r="E508" s="102"/>
      <c r="F508" s="102"/>
      <c r="G508" s="87"/>
      <c r="H508" s="3" t="s">
        <v>93</v>
      </c>
      <c r="I508" s="8">
        <v>663</v>
      </c>
      <c r="J508" s="19">
        <v>7</v>
      </c>
      <c r="K508" s="16">
        <v>2</v>
      </c>
      <c r="L508" s="93" t="s">
        <v>60</v>
      </c>
      <c r="M508" s="94" t="s">
        <v>349</v>
      </c>
      <c r="N508" s="94" t="s">
        <v>352</v>
      </c>
      <c r="O508" s="94" t="s">
        <v>83</v>
      </c>
      <c r="P508" s="6"/>
      <c r="Q508" s="200">
        <f>Q509</f>
        <v>319.9</v>
      </c>
      <c r="R508" s="200">
        <f>R509</f>
        <v>0</v>
      </c>
      <c r="S508" s="200">
        <f>S509</f>
        <v>47</v>
      </c>
    </row>
    <row r="509" spans="1:19" ht="27.75" customHeight="1">
      <c r="A509" s="97"/>
      <c r="B509" s="96"/>
      <c r="C509" s="101"/>
      <c r="D509" s="99"/>
      <c r="E509" s="102"/>
      <c r="F509" s="102"/>
      <c r="G509" s="87"/>
      <c r="H509" s="3" t="s">
        <v>461</v>
      </c>
      <c r="I509" s="8">
        <v>663</v>
      </c>
      <c r="J509" s="19">
        <v>7</v>
      </c>
      <c r="K509" s="16">
        <v>2</v>
      </c>
      <c r="L509" s="93" t="s">
        <v>60</v>
      </c>
      <c r="M509" s="94" t="s">
        <v>349</v>
      </c>
      <c r="N509" s="94" t="s">
        <v>352</v>
      </c>
      <c r="O509" s="94" t="s">
        <v>83</v>
      </c>
      <c r="P509" s="10">
        <v>610</v>
      </c>
      <c r="Q509" s="198">
        <v>319.9</v>
      </c>
      <c r="R509" s="198">
        <v>0</v>
      </c>
      <c r="S509" s="198">
        <v>47</v>
      </c>
    </row>
    <row r="510" spans="1:19" ht="43.5" customHeight="1" hidden="1">
      <c r="A510" s="97"/>
      <c r="B510" s="96"/>
      <c r="C510" s="101"/>
      <c r="D510" s="99"/>
      <c r="E510" s="102"/>
      <c r="F510" s="102"/>
      <c r="G510" s="87"/>
      <c r="H510" s="3" t="s">
        <v>563</v>
      </c>
      <c r="I510" s="8">
        <v>663</v>
      </c>
      <c r="J510" s="19">
        <v>7</v>
      </c>
      <c r="K510" s="16">
        <v>2</v>
      </c>
      <c r="L510" s="93" t="s">
        <v>60</v>
      </c>
      <c r="M510" s="94" t="s">
        <v>349</v>
      </c>
      <c r="N510" s="94" t="s">
        <v>352</v>
      </c>
      <c r="O510" s="94" t="s">
        <v>562</v>
      </c>
      <c r="P510" s="10"/>
      <c r="Q510" s="198">
        <f>Q511</f>
        <v>0</v>
      </c>
      <c r="R510" s="198">
        <f>R511</f>
        <v>0</v>
      </c>
      <c r="S510" s="198">
        <f>S511</f>
        <v>0</v>
      </c>
    </row>
    <row r="511" spans="1:19" ht="27.75" customHeight="1" hidden="1">
      <c r="A511" s="97"/>
      <c r="B511" s="96"/>
      <c r="C511" s="101"/>
      <c r="D511" s="99"/>
      <c r="E511" s="102"/>
      <c r="F511" s="102"/>
      <c r="G511" s="87"/>
      <c r="H511" s="3" t="s">
        <v>461</v>
      </c>
      <c r="I511" s="8">
        <v>663</v>
      </c>
      <c r="J511" s="19">
        <v>7</v>
      </c>
      <c r="K511" s="16">
        <v>2</v>
      </c>
      <c r="L511" s="93" t="s">
        <v>60</v>
      </c>
      <c r="M511" s="94" t="s">
        <v>349</v>
      </c>
      <c r="N511" s="94" t="s">
        <v>352</v>
      </c>
      <c r="O511" s="94" t="s">
        <v>562</v>
      </c>
      <c r="P511" s="10">
        <v>610</v>
      </c>
      <c r="Q511" s="198">
        <v>0</v>
      </c>
      <c r="R511" s="198">
        <v>0</v>
      </c>
      <c r="S511" s="198">
        <v>0</v>
      </c>
    </row>
    <row r="512" spans="1:19" ht="36" customHeight="1" hidden="1">
      <c r="A512" s="97"/>
      <c r="B512" s="96"/>
      <c r="C512" s="101"/>
      <c r="D512" s="99"/>
      <c r="E512" s="111"/>
      <c r="F512" s="111"/>
      <c r="G512" s="87"/>
      <c r="H512" s="5" t="s">
        <v>49</v>
      </c>
      <c r="I512" s="8">
        <v>663</v>
      </c>
      <c r="J512" s="21">
        <v>7</v>
      </c>
      <c r="K512" s="16">
        <v>2</v>
      </c>
      <c r="L512" s="93" t="s">
        <v>60</v>
      </c>
      <c r="M512" s="94" t="s">
        <v>349</v>
      </c>
      <c r="N512" s="94" t="s">
        <v>352</v>
      </c>
      <c r="O512" s="94" t="s">
        <v>50</v>
      </c>
      <c r="P512" s="10"/>
      <c r="Q512" s="198">
        <f>Q513</f>
        <v>0</v>
      </c>
      <c r="R512" s="198">
        <f>R513</f>
        <v>0</v>
      </c>
      <c r="S512" s="198">
        <f>S513</f>
        <v>0</v>
      </c>
    </row>
    <row r="513" spans="1:19" ht="24.75" customHeight="1" hidden="1">
      <c r="A513" s="97"/>
      <c r="B513" s="96"/>
      <c r="C513" s="101"/>
      <c r="D513" s="99"/>
      <c r="E513" s="111"/>
      <c r="F513" s="111"/>
      <c r="G513" s="87"/>
      <c r="H513" s="5" t="s">
        <v>461</v>
      </c>
      <c r="I513" s="8">
        <v>663</v>
      </c>
      <c r="J513" s="21">
        <v>7</v>
      </c>
      <c r="K513" s="16">
        <v>2</v>
      </c>
      <c r="L513" s="93" t="s">
        <v>60</v>
      </c>
      <c r="M513" s="94" t="s">
        <v>349</v>
      </c>
      <c r="N513" s="94" t="s">
        <v>352</v>
      </c>
      <c r="O513" s="94" t="s">
        <v>50</v>
      </c>
      <c r="P513" s="10">
        <v>610</v>
      </c>
      <c r="Q513" s="198">
        <v>0</v>
      </c>
      <c r="R513" s="198">
        <v>0</v>
      </c>
      <c r="S513" s="198">
        <v>0</v>
      </c>
    </row>
    <row r="514" spans="1:19" ht="24.75" customHeight="1" hidden="1">
      <c r="A514" s="97"/>
      <c r="B514" s="96"/>
      <c r="C514" s="95"/>
      <c r="D514" s="99"/>
      <c r="E514" s="111"/>
      <c r="F514" s="111"/>
      <c r="G514" s="87"/>
      <c r="H514" s="283" t="s">
        <v>809</v>
      </c>
      <c r="I514" s="6">
        <v>663</v>
      </c>
      <c r="J514" s="19">
        <v>7</v>
      </c>
      <c r="K514" s="16">
        <v>2</v>
      </c>
      <c r="L514" s="93" t="s">
        <v>60</v>
      </c>
      <c r="M514" s="94" t="s">
        <v>349</v>
      </c>
      <c r="N514" s="94" t="s">
        <v>352</v>
      </c>
      <c r="O514" s="94" t="s">
        <v>808</v>
      </c>
      <c r="P514" s="10"/>
      <c r="Q514" s="198">
        <f>Q515</f>
        <v>0</v>
      </c>
      <c r="R514" s="198">
        <f>R515</f>
        <v>0</v>
      </c>
      <c r="S514" s="198">
        <f>S515</f>
        <v>0</v>
      </c>
    </row>
    <row r="515" spans="1:19" ht="24.75" customHeight="1" hidden="1">
      <c r="A515" s="97"/>
      <c r="B515" s="96"/>
      <c r="C515" s="95"/>
      <c r="D515" s="99"/>
      <c r="E515" s="111"/>
      <c r="F515" s="111"/>
      <c r="G515" s="87"/>
      <c r="H515" s="5" t="s">
        <v>461</v>
      </c>
      <c r="I515" s="6">
        <v>663</v>
      </c>
      <c r="J515" s="19">
        <v>7</v>
      </c>
      <c r="K515" s="16">
        <v>2</v>
      </c>
      <c r="L515" s="93" t="s">
        <v>60</v>
      </c>
      <c r="M515" s="94" t="s">
        <v>349</v>
      </c>
      <c r="N515" s="94" t="s">
        <v>352</v>
      </c>
      <c r="O515" s="94" t="s">
        <v>808</v>
      </c>
      <c r="P515" s="10">
        <v>610</v>
      </c>
      <c r="Q515" s="198">
        <v>0</v>
      </c>
      <c r="R515" s="198">
        <v>0</v>
      </c>
      <c r="S515" s="198">
        <v>0</v>
      </c>
    </row>
    <row r="516" spans="1:19" ht="24.75" customHeight="1">
      <c r="A516" s="97"/>
      <c r="B516" s="96"/>
      <c r="C516" s="95"/>
      <c r="D516" s="99"/>
      <c r="E516" s="111"/>
      <c r="F516" s="111"/>
      <c r="G516" s="87"/>
      <c r="H516" s="232" t="s">
        <v>722</v>
      </c>
      <c r="I516" s="6">
        <v>663</v>
      </c>
      <c r="J516" s="19">
        <v>7</v>
      </c>
      <c r="K516" s="16">
        <v>2</v>
      </c>
      <c r="L516" s="93" t="s">
        <v>60</v>
      </c>
      <c r="M516" s="94" t="s">
        <v>349</v>
      </c>
      <c r="N516" s="94" t="s">
        <v>448</v>
      </c>
      <c r="O516" s="94" t="s">
        <v>394</v>
      </c>
      <c r="P516" s="10"/>
      <c r="Q516" s="198">
        <f aca="true" t="shared" si="59" ref="Q516:S517">Q517</f>
        <v>0</v>
      </c>
      <c r="R516" s="198">
        <f t="shared" si="59"/>
        <v>0</v>
      </c>
      <c r="S516" s="198">
        <f t="shared" si="59"/>
        <v>4705.9</v>
      </c>
    </row>
    <row r="517" spans="1:19" ht="49.5" customHeight="1">
      <c r="A517" s="97"/>
      <c r="B517" s="96"/>
      <c r="C517" s="95"/>
      <c r="D517" s="99"/>
      <c r="E517" s="111"/>
      <c r="F517" s="111"/>
      <c r="G517" s="87"/>
      <c r="H517" s="232" t="s">
        <v>449</v>
      </c>
      <c r="I517" s="6">
        <v>663</v>
      </c>
      <c r="J517" s="19">
        <v>7</v>
      </c>
      <c r="K517" s="16">
        <v>2</v>
      </c>
      <c r="L517" s="93" t="s">
        <v>60</v>
      </c>
      <c r="M517" s="94" t="s">
        <v>349</v>
      </c>
      <c r="N517" s="94" t="s">
        <v>448</v>
      </c>
      <c r="O517" s="94" t="s">
        <v>616</v>
      </c>
      <c r="P517" s="10"/>
      <c r="Q517" s="198">
        <f t="shared" si="59"/>
        <v>0</v>
      </c>
      <c r="R517" s="198">
        <f t="shared" si="59"/>
        <v>0</v>
      </c>
      <c r="S517" s="198">
        <f t="shared" si="59"/>
        <v>4705.9</v>
      </c>
    </row>
    <row r="518" spans="1:19" ht="24.75" customHeight="1">
      <c r="A518" s="97"/>
      <c r="B518" s="96"/>
      <c r="C518" s="95"/>
      <c r="D518" s="99"/>
      <c r="E518" s="111"/>
      <c r="F518" s="111"/>
      <c r="G518" s="87"/>
      <c r="H518" s="11" t="s">
        <v>461</v>
      </c>
      <c r="I518" s="6">
        <v>663</v>
      </c>
      <c r="J518" s="19">
        <v>7</v>
      </c>
      <c r="K518" s="16">
        <v>2</v>
      </c>
      <c r="L518" s="93" t="s">
        <v>60</v>
      </c>
      <c r="M518" s="94" t="s">
        <v>349</v>
      </c>
      <c r="N518" s="94" t="s">
        <v>448</v>
      </c>
      <c r="O518" s="94" t="s">
        <v>616</v>
      </c>
      <c r="P518" s="10">
        <v>610</v>
      </c>
      <c r="Q518" s="198">
        <v>0</v>
      </c>
      <c r="R518" s="200">
        <v>0</v>
      </c>
      <c r="S518" s="200">
        <v>4705.9</v>
      </c>
    </row>
    <row r="519" spans="1:19" ht="24.75" customHeight="1">
      <c r="A519" s="97"/>
      <c r="B519" s="96"/>
      <c r="C519" s="95"/>
      <c r="D519" s="99"/>
      <c r="E519" s="102"/>
      <c r="F519" s="102"/>
      <c r="G519" s="87"/>
      <c r="H519" s="314" t="s">
        <v>495</v>
      </c>
      <c r="I519" s="6">
        <v>663</v>
      </c>
      <c r="J519" s="19">
        <v>7</v>
      </c>
      <c r="K519" s="16">
        <v>2</v>
      </c>
      <c r="L519" s="93" t="s">
        <v>60</v>
      </c>
      <c r="M519" s="94" t="s">
        <v>349</v>
      </c>
      <c r="N519" s="94" t="s">
        <v>662</v>
      </c>
      <c r="O519" s="94" t="s">
        <v>394</v>
      </c>
      <c r="P519" s="10"/>
      <c r="Q519" s="198">
        <f aca="true" t="shared" si="60" ref="Q519:S520">Q520</f>
        <v>0</v>
      </c>
      <c r="R519" s="198">
        <f t="shared" si="60"/>
        <v>3310.2</v>
      </c>
      <c r="S519" s="198">
        <f t="shared" si="60"/>
        <v>3266.8</v>
      </c>
    </row>
    <row r="520" spans="1:19" ht="39" customHeight="1">
      <c r="A520" s="97"/>
      <c r="B520" s="96"/>
      <c r="C520" s="95"/>
      <c r="D520" s="99"/>
      <c r="E520" s="102"/>
      <c r="F520" s="102"/>
      <c r="G520" s="87"/>
      <c r="H520" s="11" t="s">
        <v>494</v>
      </c>
      <c r="I520" s="6">
        <v>663</v>
      </c>
      <c r="J520" s="19">
        <v>7</v>
      </c>
      <c r="K520" s="16">
        <v>2</v>
      </c>
      <c r="L520" s="93" t="s">
        <v>60</v>
      </c>
      <c r="M520" s="94" t="s">
        <v>349</v>
      </c>
      <c r="N520" s="94" t="s">
        <v>662</v>
      </c>
      <c r="O520" s="94" t="s">
        <v>663</v>
      </c>
      <c r="P520" s="10"/>
      <c r="Q520" s="198">
        <f t="shared" si="60"/>
        <v>0</v>
      </c>
      <c r="R520" s="198">
        <f t="shared" si="60"/>
        <v>3310.2</v>
      </c>
      <c r="S520" s="198">
        <f t="shared" si="60"/>
        <v>3266.8</v>
      </c>
    </row>
    <row r="521" spans="1:19" ht="24.75" customHeight="1">
      <c r="A521" s="97"/>
      <c r="B521" s="96"/>
      <c r="C521" s="95"/>
      <c r="D521" s="99"/>
      <c r="E521" s="102"/>
      <c r="F521" s="102"/>
      <c r="G521" s="87"/>
      <c r="H521" s="11" t="s">
        <v>461</v>
      </c>
      <c r="I521" s="6">
        <v>663</v>
      </c>
      <c r="J521" s="19">
        <v>7</v>
      </c>
      <c r="K521" s="16">
        <v>2</v>
      </c>
      <c r="L521" s="93" t="s">
        <v>60</v>
      </c>
      <c r="M521" s="94" t="s">
        <v>349</v>
      </c>
      <c r="N521" s="94" t="s">
        <v>662</v>
      </c>
      <c r="O521" s="94" t="s">
        <v>663</v>
      </c>
      <c r="P521" s="10">
        <v>610</v>
      </c>
      <c r="Q521" s="198">
        <v>0</v>
      </c>
      <c r="R521" s="200">
        <v>3310.2</v>
      </c>
      <c r="S521" s="200">
        <v>3266.8</v>
      </c>
    </row>
    <row r="522" spans="1:19" s="174" customFormat="1" ht="25.5" customHeight="1">
      <c r="A522" s="138"/>
      <c r="B522" s="139"/>
      <c r="C522" s="149"/>
      <c r="D522" s="146"/>
      <c r="E522" s="150"/>
      <c r="F522" s="150"/>
      <c r="G522" s="132"/>
      <c r="H522" s="145" t="s">
        <v>105</v>
      </c>
      <c r="I522" s="148">
        <v>663</v>
      </c>
      <c r="J522" s="152">
        <v>7</v>
      </c>
      <c r="K522" s="135">
        <v>3</v>
      </c>
      <c r="L522" s="135"/>
      <c r="M522" s="137"/>
      <c r="N522" s="137"/>
      <c r="O522" s="137"/>
      <c r="P522" s="134"/>
      <c r="Q522" s="197">
        <f>Q523</f>
        <v>4232.8</v>
      </c>
      <c r="R522" s="197">
        <f>R523</f>
        <v>4232.8</v>
      </c>
      <c r="S522" s="197">
        <f>S523</f>
        <v>4232.8</v>
      </c>
    </row>
    <row r="523" spans="1:19" ht="30.75" customHeight="1">
      <c r="A523" s="95"/>
      <c r="B523" s="96"/>
      <c r="C523" s="101"/>
      <c r="D523" s="99"/>
      <c r="E523" s="111"/>
      <c r="F523" s="111"/>
      <c r="G523" s="87"/>
      <c r="H523" s="226" t="s">
        <v>664</v>
      </c>
      <c r="I523" s="6">
        <v>663</v>
      </c>
      <c r="J523" s="21">
        <v>7</v>
      </c>
      <c r="K523" s="16">
        <v>3</v>
      </c>
      <c r="L523" s="16">
        <v>30</v>
      </c>
      <c r="M523" s="94" t="s">
        <v>349</v>
      </c>
      <c r="N523" s="94" t="s">
        <v>359</v>
      </c>
      <c r="O523" s="94" t="s">
        <v>394</v>
      </c>
      <c r="P523" s="10"/>
      <c r="Q523" s="198">
        <f>Q524+Q531</f>
        <v>4232.8</v>
      </c>
      <c r="R523" s="198">
        <f>R524+R531</f>
        <v>4232.8</v>
      </c>
      <c r="S523" s="198">
        <f>S524+S531</f>
        <v>4232.8</v>
      </c>
    </row>
    <row r="524" spans="1:19" ht="25.5" customHeight="1">
      <c r="A524" s="97"/>
      <c r="B524" s="96"/>
      <c r="C524" s="101"/>
      <c r="D524" s="99"/>
      <c r="E524" s="111"/>
      <c r="F524" s="111"/>
      <c r="G524" s="87"/>
      <c r="H524" s="5" t="s">
        <v>526</v>
      </c>
      <c r="I524" s="8">
        <v>663</v>
      </c>
      <c r="J524" s="21">
        <v>7</v>
      </c>
      <c r="K524" s="16">
        <v>3</v>
      </c>
      <c r="L524" s="16">
        <v>30</v>
      </c>
      <c r="M524" s="94" t="s">
        <v>349</v>
      </c>
      <c r="N524" s="94" t="s">
        <v>368</v>
      </c>
      <c r="O524" s="94" t="s">
        <v>394</v>
      </c>
      <c r="P524" s="10"/>
      <c r="Q524" s="198">
        <f>Q525+Q527+Q529</f>
        <v>4232.8</v>
      </c>
      <c r="R524" s="198">
        <f>R525+R527+R529</f>
        <v>4232.8</v>
      </c>
      <c r="S524" s="198">
        <f>S525+S527+S529</f>
        <v>4232.8</v>
      </c>
    </row>
    <row r="525" spans="1:19" ht="25.5" customHeight="1">
      <c r="A525" s="97"/>
      <c r="B525" s="96"/>
      <c r="C525" s="101"/>
      <c r="D525" s="99"/>
      <c r="E525" s="111"/>
      <c r="F525" s="111"/>
      <c r="G525" s="87"/>
      <c r="H525" s="5" t="s">
        <v>94</v>
      </c>
      <c r="I525" s="8">
        <v>663</v>
      </c>
      <c r="J525" s="21">
        <v>7</v>
      </c>
      <c r="K525" s="16">
        <v>3</v>
      </c>
      <c r="L525" s="16">
        <v>30</v>
      </c>
      <c r="M525" s="94" t="s">
        <v>349</v>
      </c>
      <c r="N525" s="94" t="s">
        <v>368</v>
      </c>
      <c r="O525" s="94" t="s">
        <v>30</v>
      </c>
      <c r="P525" s="10"/>
      <c r="Q525" s="198">
        <f>Q526</f>
        <v>3139.8</v>
      </c>
      <c r="R525" s="198">
        <f>R526</f>
        <v>3139.8</v>
      </c>
      <c r="S525" s="198">
        <f>S526</f>
        <v>3139.8</v>
      </c>
    </row>
    <row r="526" spans="1:19" ht="25.5" customHeight="1">
      <c r="A526" s="97"/>
      <c r="B526" s="96"/>
      <c r="C526" s="101"/>
      <c r="D526" s="99"/>
      <c r="E526" s="111"/>
      <c r="F526" s="111"/>
      <c r="G526" s="87"/>
      <c r="H526" s="5" t="s">
        <v>461</v>
      </c>
      <c r="I526" s="8">
        <v>663</v>
      </c>
      <c r="J526" s="21">
        <v>7</v>
      </c>
      <c r="K526" s="16">
        <v>3</v>
      </c>
      <c r="L526" s="16">
        <v>30</v>
      </c>
      <c r="M526" s="94" t="s">
        <v>349</v>
      </c>
      <c r="N526" s="94" t="s">
        <v>368</v>
      </c>
      <c r="O526" s="94" t="s">
        <v>30</v>
      </c>
      <c r="P526" s="10">
        <v>610</v>
      </c>
      <c r="Q526" s="198">
        <f>4232.8-1093</f>
        <v>3139.8</v>
      </c>
      <c r="R526" s="198">
        <f>4232.8-1093</f>
        <v>3139.8</v>
      </c>
      <c r="S526" s="198">
        <f>4232.8-1093</f>
        <v>3139.8</v>
      </c>
    </row>
    <row r="527" spans="1:19" ht="39.75" customHeight="1">
      <c r="A527" s="97"/>
      <c r="B527" s="96"/>
      <c r="C527" s="101"/>
      <c r="D527" s="99"/>
      <c r="E527" s="111"/>
      <c r="F527" s="111"/>
      <c r="G527" s="87"/>
      <c r="H527" s="5" t="s">
        <v>610</v>
      </c>
      <c r="I527" s="8">
        <v>663</v>
      </c>
      <c r="J527" s="21">
        <v>7</v>
      </c>
      <c r="K527" s="16">
        <v>3</v>
      </c>
      <c r="L527" s="16">
        <v>30</v>
      </c>
      <c r="M527" s="94" t="s">
        <v>349</v>
      </c>
      <c r="N527" s="94" t="s">
        <v>368</v>
      </c>
      <c r="O527" s="94" t="s">
        <v>609</v>
      </c>
      <c r="P527" s="10"/>
      <c r="Q527" s="198">
        <f>Q528</f>
        <v>1093</v>
      </c>
      <c r="R527" s="198">
        <f>R528</f>
        <v>1093</v>
      </c>
      <c r="S527" s="198">
        <f>S528</f>
        <v>1093</v>
      </c>
    </row>
    <row r="528" spans="1:19" ht="21" customHeight="1">
      <c r="A528" s="97"/>
      <c r="B528" s="96"/>
      <c r="C528" s="101"/>
      <c r="D528" s="99"/>
      <c r="E528" s="111"/>
      <c r="F528" s="111"/>
      <c r="G528" s="87"/>
      <c r="H528" s="5" t="s">
        <v>461</v>
      </c>
      <c r="I528" s="8">
        <v>663</v>
      </c>
      <c r="J528" s="21">
        <v>7</v>
      </c>
      <c r="K528" s="16">
        <v>3</v>
      </c>
      <c r="L528" s="16">
        <v>30</v>
      </c>
      <c r="M528" s="94" t="s">
        <v>349</v>
      </c>
      <c r="N528" s="94" t="s">
        <v>368</v>
      </c>
      <c r="O528" s="94" t="s">
        <v>609</v>
      </c>
      <c r="P528" s="10">
        <v>610</v>
      </c>
      <c r="Q528" s="198">
        <v>1093</v>
      </c>
      <c r="R528" s="198">
        <v>1093</v>
      </c>
      <c r="S528" s="198">
        <v>1093</v>
      </c>
    </row>
    <row r="529" spans="1:19" ht="21" customHeight="1" hidden="1">
      <c r="A529" s="97"/>
      <c r="B529" s="96"/>
      <c r="C529" s="101"/>
      <c r="D529" s="99"/>
      <c r="E529" s="111"/>
      <c r="F529" s="111"/>
      <c r="G529" s="87"/>
      <c r="H529" s="5" t="s">
        <v>1</v>
      </c>
      <c r="I529" s="8">
        <v>663</v>
      </c>
      <c r="J529" s="21">
        <v>7</v>
      </c>
      <c r="K529" s="16">
        <v>3</v>
      </c>
      <c r="L529" s="16">
        <v>30</v>
      </c>
      <c r="M529" s="94" t="s">
        <v>349</v>
      </c>
      <c r="N529" s="94" t="s">
        <v>368</v>
      </c>
      <c r="O529" s="94" t="s">
        <v>0</v>
      </c>
      <c r="P529" s="10"/>
      <c r="Q529" s="198">
        <f>Q530</f>
        <v>0</v>
      </c>
      <c r="R529" s="198">
        <f>R530</f>
        <v>0</v>
      </c>
      <c r="S529" s="198">
        <f>S530</f>
        <v>0</v>
      </c>
    </row>
    <row r="530" spans="1:19" ht="21" customHeight="1" hidden="1">
      <c r="A530" s="97"/>
      <c r="B530" s="96"/>
      <c r="C530" s="101"/>
      <c r="D530" s="99"/>
      <c r="E530" s="111"/>
      <c r="F530" s="111"/>
      <c r="G530" s="87"/>
      <c r="H530" s="5" t="s">
        <v>461</v>
      </c>
      <c r="I530" s="8">
        <v>663</v>
      </c>
      <c r="J530" s="21">
        <v>7</v>
      </c>
      <c r="K530" s="16">
        <v>3</v>
      </c>
      <c r="L530" s="16">
        <v>30</v>
      </c>
      <c r="M530" s="94" t="s">
        <v>349</v>
      </c>
      <c r="N530" s="94" t="s">
        <v>368</v>
      </c>
      <c r="O530" s="94" t="s">
        <v>0</v>
      </c>
      <c r="P530" s="10">
        <v>610</v>
      </c>
      <c r="Q530" s="198">
        <v>0</v>
      </c>
      <c r="R530" s="198">
        <v>0</v>
      </c>
      <c r="S530" s="198">
        <v>0</v>
      </c>
    </row>
    <row r="531" spans="1:19" ht="21" customHeight="1" hidden="1">
      <c r="A531" s="97"/>
      <c r="B531" s="96"/>
      <c r="C531" s="101"/>
      <c r="D531" s="99"/>
      <c r="E531" s="111"/>
      <c r="F531" s="111"/>
      <c r="G531" s="87"/>
      <c r="H531" s="5" t="s">
        <v>721</v>
      </c>
      <c r="I531" s="308">
        <v>663</v>
      </c>
      <c r="J531" s="310">
        <v>7</v>
      </c>
      <c r="K531" s="294">
        <v>3</v>
      </c>
      <c r="L531" s="294">
        <v>30</v>
      </c>
      <c r="M531" s="293" t="s">
        <v>349</v>
      </c>
      <c r="N531" s="293" t="s">
        <v>621</v>
      </c>
      <c r="O531" s="293" t="s">
        <v>394</v>
      </c>
      <c r="P531" s="296"/>
      <c r="Q531" s="295">
        <f aca="true" t="shared" si="61" ref="Q531:S532">Q532</f>
        <v>0</v>
      </c>
      <c r="R531" s="295">
        <f t="shared" si="61"/>
        <v>0</v>
      </c>
      <c r="S531" s="295">
        <f t="shared" si="61"/>
        <v>0</v>
      </c>
    </row>
    <row r="532" spans="1:19" ht="33.75" customHeight="1" hidden="1">
      <c r="A532" s="97"/>
      <c r="B532" s="96"/>
      <c r="C532" s="101"/>
      <c r="D532" s="99"/>
      <c r="E532" s="111"/>
      <c r="F532" s="111"/>
      <c r="G532" s="87"/>
      <c r="H532" s="5" t="s">
        <v>758</v>
      </c>
      <c r="I532" s="308">
        <v>663</v>
      </c>
      <c r="J532" s="310">
        <v>7</v>
      </c>
      <c r="K532" s="294">
        <v>3</v>
      </c>
      <c r="L532" s="294">
        <v>30</v>
      </c>
      <c r="M532" s="293" t="s">
        <v>349</v>
      </c>
      <c r="N532" s="293" t="s">
        <v>621</v>
      </c>
      <c r="O532" s="293" t="s">
        <v>622</v>
      </c>
      <c r="P532" s="309"/>
      <c r="Q532" s="311">
        <f t="shared" si="61"/>
        <v>0</v>
      </c>
      <c r="R532" s="311">
        <f t="shared" si="61"/>
        <v>0</v>
      </c>
      <c r="S532" s="311">
        <f t="shared" si="61"/>
        <v>0</v>
      </c>
    </row>
    <row r="533" spans="1:19" ht="21" customHeight="1" hidden="1">
      <c r="A533" s="97"/>
      <c r="B533" s="96"/>
      <c r="C533" s="101"/>
      <c r="D533" s="99"/>
      <c r="E533" s="111"/>
      <c r="F533" s="111"/>
      <c r="G533" s="87"/>
      <c r="H533" s="5" t="s">
        <v>461</v>
      </c>
      <c r="I533" s="308">
        <v>663</v>
      </c>
      <c r="J533" s="310">
        <v>7</v>
      </c>
      <c r="K533" s="294">
        <v>3</v>
      </c>
      <c r="L533" s="294">
        <v>30</v>
      </c>
      <c r="M533" s="293" t="s">
        <v>349</v>
      </c>
      <c r="N533" s="293" t="s">
        <v>621</v>
      </c>
      <c r="O533" s="293" t="s">
        <v>622</v>
      </c>
      <c r="P533" s="309">
        <v>610</v>
      </c>
      <c r="Q533" s="311">
        <v>0</v>
      </c>
      <c r="R533" s="311">
        <v>0</v>
      </c>
      <c r="S533" s="311">
        <v>0</v>
      </c>
    </row>
    <row r="534" spans="1:19" s="174" customFormat="1" ht="24.75" customHeight="1">
      <c r="A534" s="138"/>
      <c r="B534" s="139"/>
      <c r="C534" s="149"/>
      <c r="D534" s="146"/>
      <c r="E534" s="150"/>
      <c r="F534" s="150"/>
      <c r="G534" s="132"/>
      <c r="H534" s="145" t="s">
        <v>331</v>
      </c>
      <c r="I534" s="148">
        <v>663</v>
      </c>
      <c r="J534" s="152">
        <v>7</v>
      </c>
      <c r="K534" s="135">
        <v>9</v>
      </c>
      <c r="L534" s="136"/>
      <c r="M534" s="137"/>
      <c r="N534" s="137"/>
      <c r="O534" s="137"/>
      <c r="P534" s="142"/>
      <c r="Q534" s="201">
        <f>Q546+Q583+Q535</f>
        <v>17603.2</v>
      </c>
      <c r="R534" s="201">
        <f>R546+R583+R535</f>
        <v>17603.2</v>
      </c>
      <c r="S534" s="201">
        <f>S546+S583+S535</f>
        <v>17603.4</v>
      </c>
    </row>
    <row r="535" spans="1:19" ht="37.5" customHeight="1">
      <c r="A535" s="95"/>
      <c r="B535" s="96"/>
      <c r="C535" s="101"/>
      <c r="D535" s="99"/>
      <c r="E535" s="102"/>
      <c r="F535" s="102"/>
      <c r="G535" s="87"/>
      <c r="H535" s="5" t="s">
        <v>446</v>
      </c>
      <c r="I535" s="6">
        <v>663</v>
      </c>
      <c r="J535" s="7">
        <v>7</v>
      </c>
      <c r="K535" s="16">
        <v>9</v>
      </c>
      <c r="L535" s="93" t="s">
        <v>447</v>
      </c>
      <c r="M535" s="94" t="s">
        <v>349</v>
      </c>
      <c r="N535" s="94" t="s">
        <v>359</v>
      </c>
      <c r="O535" s="94" t="s">
        <v>394</v>
      </c>
      <c r="P535" s="10"/>
      <c r="Q535" s="198">
        <f>Q536+Q539+Q543</f>
        <v>151</v>
      </c>
      <c r="R535" s="198">
        <f>R536+R539+R543</f>
        <v>151</v>
      </c>
      <c r="S535" s="198">
        <f>S536+S539+S543</f>
        <v>151</v>
      </c>
    </row>
    <row r="536" spans="1:19" ht="39" customHeight="1">
      <c r="A536" s="95"/>
      <c r="B536" s="96"/>
      <c r="C536" s="101"/>
      <c r="D536" s="99"/>
      <c r="E536" s="102"/>
      <c r="F536" s="102"/>
      <c r="G536" s="87"/>
      <c r="H536" s="258" t="s">
        <v>229</v>
      </c>
      <c r="I536" s="6">
        <v>663</v>
      </c>
      <c r="J536" s="7">
        <v>7</v>
      </c>
      <c r="K536" s="16">
        <v>9</v>
      </c>
      <c r="L536" s="93" t="s">
        <v>447</v>
      </c>
      <c r="M536" s="94" t="s">
        <v>349</v>
      </c>
      <c r="N536" s="94" t="s">
        <v>350</v>
      </c>
      <c r="O536" s="94" t="s">
        <v>394</v>
      </c>
      <c r="P536" s="10"/>
      <c r="Q536" s="198">
        <f aca="true" t="shared" si="62" ref="Q536:S537">Q537</f>
        <v>10</v>
      </c>
      <c r="R536" s="198">
        <f t="shared" si="62"/>
        <v>10</v>
      </c>
      <c r="S536" s="198">
        <f t="shared" si="62"/>
        <v>10</v>
      </c>
    </row>
    <row r="537" spans="1:19" ht="24.75" customHeight="1">
      <c r="A537" s="95"/>
      <c r="B537" s="96"/>
      <c r="C537" s="101"/>
      <c r="D537" s="99"/>
      <c r="E537" s="102"/>
      <c r="F537" s="102"/>
      <c r="G537" s="87"/>
      <c r="H537" s="231" t="s">
        <v>100</v>
      </c>
      <c r="I537" s="6">
        <v>663</v>
      </c>
      <c r="J537" s="7">
        <v>7</v>
      </c>
      <c r="K537" s="16">
        <v>9</v>
      </c>
      <c r="L537" s="93" t="s">
        <v>447</v>
      </c>
      <c r="M537" s="94" t="s">
        <v>349</v>
      </c>
      <c r="N537" s="94" t="s">
        <v>350</v>
      </c>
      <c r="O537" s="94" t="s">
        <v>400</v>
      </c>
      <c r="P537" s="10"/>
      <c r="Q537" s="198">
        <f t="shared" si="62"/>
        <v>10</v>
      </c>
      <c r="R537" s="198">
        <f t="shared" si="62"/>
        <v>10</v>
      </c>
      <c r="S537" s="198">
        <f t="shared" si="62"/>
        <v>10</v>
      </c>
    </row>
    <row r="538" spans="1:19" ht="24.75" customHeight="1">
      <c r="A538" s="95"/>
      <c r="B538" s="96"/>
      <c r="C538" s="101"/>
      <c r="D538" s="99"/>
      <c r="E538" s="102"/>
      <c r="F538" s="102"/>
      <c r="G538" s="87"/>
      <c r="H538" s="231" t="s">
        <v>459</v>
      </c>
      <c r="I538" s="6">
        <v>663</v>
      </c>
      <c r="J538" s="7">
        <v>7</v>
      </c>
      <c r="K538" s="16">
        <v>9</v>
      </c>
      <c r="L538" s="93" t="s">
        <v>447</v>
      </c>
      <c r="M538" s="94" t="s">
        <v>349</v>
      </c>
      <c r="N538" s="94" t="s">
        <v>350</v>
      </c>
      <c r="O538" s="94" t="s">
        <v>400</v>
      </c>
      <c r="P538" s="10">
        <v>240</v>
      </c>
      <c r="Q538" s="198">
        <v>10</v>
      </c>
      <c r="R538" s="200">
        <v>10</v>
      </c>
      <c r="S538" s="200">
        <v>10</v>
      </c>
    </row>
    <row r="539" spans="1:19" ht="34.5" customHeight="1">
      <c r="A539" s="95"/>
      <c r="B539" s="96"/>
      <c r="C539" s="101"/>
      <c r="D539" s="99"/>
      <c r="E539" s="102"/>
      <c r="F539" s="102"/>
      <c r="G539" s="87"/>
      <c r="H539" s="5" t="s">
        <v>445</v>
      </c>
      <c r="I539" s="6">
        <v>663</v>
      </c>
      <c r="J539" s="7">
        <v>7</v>
      </c>
      <c r="K539" s="16">
        <v>9</v>
      </c>
      <c r="L539" s="93" t="s">
        <v>447</v>
      </c>
      <c r="M539" s="94" t="s">
        <v>349</v>
      </c>
      <c r="N539" s="94" t="s">
        <v>363</v>
      </c>
      <c r="O539" s="94" t="s">
        <v>394</v>
      </c>
      <c r="P539" s="10"/>
      <c r="Q539" s="198">
        <f>Q540</f>
        <v>66</v>
      </c>
      <c r="R539" s="198">
        <f>R540</f>
        <v>66</v>
      </c>
      <c r="S539" s="198">
        <f>S540</f>
        <v>66</v>
      </c>
    </row>
    <row r="540" spans="1:19" ht="24.75" customHeight="1">
      <c r="A540" s="95"/>
      <c r="B540" s="96"/>
      <c r="C540" s="101"/>
      <c r="D540" s="99"/>
      <c r="E540" s="102"/>
      <c r="F540" s="102"/>
      <c r="G540" s="87"/>
      <c r="H540" s="231" t="s">
        <v>100</v>
      </c>
      <c r="I540" s="6">
        <v>663</v>
      </c>
      <c r="J540" s="7">
        <v>7</v>
      </c>
      <c r="K540" s="16">
        <v>9</v>
      </c>
      <c r="L540" s="93" t="s">
        <v>447</v>
      </c>
      <c r="M540" s="94" t="s">
        <v>349</v>
      </c>
      <c r="N540" s="94" t="s">
        <v>363</v>
      </c>
      <c r="O540" s="94" t="s">
        <v>400</v>
      </c>
      <c r="P540" s="10"/>
      <c r="Q540" s="198">
        <f>Q541+Q542</f>
        <v>66</v>
      </c>
      <c r="R540" s="198">
        <f>R541+R542</f>
        <v>66</v>
      </c>
      <c r="S540" s="198">
        <f>S541+S542</f>
        <v>66</v>
      </c>
    </row>
    <row r="541" spans="1:19" ht="24.75" customHeight="1">
      <c r="A541" s="95"/>
      <c r="B541" s="96"/>
      <c r="C541" s="101"/>
      <c r="D541" s="99"/>
      <c r="E541" s="102"/>
      <c r="F541" s="102"/>
      <c r="G541" s="87"/>
      <c r="H541" s="231" t="s">
        <v>459</v>
      </c>
      <c r="I541" s="6">
        <v>663</v>
      </c>
      <c r="J541" s="7">
        <v>7</v>
      </c>
      <c r="K541" s="16">
        <v>9</v>
      </c>
      <c r="L541" s="93" t="s">
        <v>447</v>
      </c>
      <c r="M541" s="94" t="s">
        <v>349</v>
      </c>
      <c r="N541" s="94" t="s">
        <v>363</v>
      </c>
      <c r="O541" s="94" t="s">
        <v>400</v>
      </c>
      <c r="P541" s="10">
        <v>240</v>
      </c>
      <c r="Q541" s="198">
        <v>7</v>
      </c>
      <c r="R541" s="200">
        <v>7</v>
      </c>
      <c r="S541" s="200">
        <v>7</v>
      </c>
    </row>
    <row r="542" spans="1:19" ht="24.75" customHeight="1">
      <c r="A542" s="95"/>
      <c r="B542" s="96"/>
      <c r="C542" s="101"/>
      <c r="D542" s="99"/>
      <c r="E542" s="102"/>
      <c r="F542" s="102"/>
      <c r="G542" s="87"/>
      <c r="H542" s="22" t="s">
        <v>464</v>
      </c>
      <c r="I542" s="6">
        <v>663</v>
      </c>
      <c r="J542" s="7">
        <v>7</v>
      </c>
      <c r="K542" s="16">
        <v>9</v>
      </c>
      <c r="L542" s="93" t="s">
        <v>447</v>
      </c>
      <c r="M542" s="94" t="s">
        <v>349</v>
      </c>
      <c r="N542" s="94" t="s">
        <v>363</v>
      </c>
      <c r="O542" s="94" t="s">
        <v>400</v>
      </c>
      <c r="P542" s="10">
        <v>320</v>
      </c>
      <c r="Q542" s="198">
        <v>59</v>
      </c>
      <c r="R542" s="200">
        <v>59</v>
      </c>
      <c r="S542" s="200">
        <v>59</v>
      </c>
    </row>
    <row r="543" spans="1:19" ht="37.5" customHeight="1">
      <c r="A543" s="95"/>
      <c r="B543" s="96"/>
      <c r="C543" s="101"/>
      <c r="D543" s="99"/>
      <c r="E543" s="102"/>
      <c r="F543" s="102"/>
      <c r="G543" s="87"/>
      <c r="H543" s="115" t="s">
        <v>13</v>
      </c>
      <c r="I543" s="6">
        <v>663</v>
      </c>
      <c r="J543" s="7">
        <v>7</v>
      </c>
      <c r="K543" s="16">
        <v>9</v>
      </c>
      <c r="L543" s="93" t="s">
        <v>447</v>
      </c>
      <c r="M543" s="94" t="s">
        <v>349</v>
      </c>
      <c r="N543" s="94" t="s">
        <v>352</v>
      </c>
      <c r="O543" s="94" t="s">
        <v>394</v>
      </c>
      <c r="P543" s="10"/>
      <c r="Q543" s="198">
        <f aca="true" t="shared" si="63" ref="Q543:S544">Q544</f>
        <v>75</v>
      </c>
      <c r="R543" s="198">
        <f t="shared" si="63"/>
        <v>75</v>
      </c>
      <c r="S543" s="198">
        <f t="shared" si="63"/>
        <v>75</v>
      </c>
    </row>
    <row r="544" spans="1:19" ht="24.75" customHeight="1">
      <c r="A544" s="95"/>
      <c r="B544" s="96"/>
      <c r="C544" s="101"/>
      <c r="D544" s="99"/>
      <c r="E544" s="102"/>
      <c r="F544" s="102"/>
      <c r="G544" s="87"/>
      <c r="H544" s="231" t="s">
        <v>100</v>
      </c>
      <c r="I544" s="6">
        <v>663</v>
      </c>
      <c r="J544" s="7">
        <v>7</v>
      </c>
      <c r="K544" s="16">
        <v>9</v>
      </c>
      <c r="L544" s="93" t="s">
        <v>447</v>
      </c>
      <c r="M544" s="94" t="s">
        <v>349</v>
      </c>
      <c r="N544" s="94" t="s">
        <v>352</v>
      </c>
      <c r="O544" s="94" t="s">
        <v>400</v>
      </c>
      <c r="P544" s="10"/>
      <c r="Q544" s="198">
        <f t="shared" si="63"/>
        <v>75</v>
      </c>
      <c r="R544" s="198">
        <f t="shared" si="63"/>
        <v>75</v>
      </c>
      <c r="S544" s="198">
        <f t="shared" si="63"/>
        <v>75</v>
      </c>
    </row>
    <row r="545" spans="1:19" ht="24.75" customHeight="1">
      <c r="A545" s="95"/>
      <c r="B545" s="96"/>
      <c r="C545" s="101"/>
      <c r="D545" s="99"/>
      <c r="E545" s="102"/>
      <c r="F545" s="102"/>
      <c r="G545" s="87"/>
      <c r="H545" s="22" t="s">
        <v>464</v>
      </c>
      <c r="I545" s="6">
        <v>663</v>
      </c>
      <c r="J545" s="7">
        <v>7</v>
      </c>
      <c r="K545" s="16">
        <v>9</v>
      </c>
      <c r="L545" s="93" t="s">
        <v>447</v>
      </c>
      <c r="M545" s="94" t="s">
        <v>349</v>
      </c>
      <c r="N545" s="94" t="s">
        <v>352</v>
      </c>
      <c r="O545" s="94" t="s">
        <v>400</v>
      </c>
      <c r="P545" s="10">
        <v>320</v>
      </c>
      <c r="Q545" s="198">
        <v>75</v>
      </c>
      <c r="R545" s="200">
        <v>75</v>
      </c>
      <c r="S545" s="200">
        <v>75</v>
      </c>
    </row>
    <row r="546" spans="1:19" ht="30.75" customHeight="1">
      <c r="A546" s="97"/>
      <c r="B546" s="96"/>
      <c r="C546" s="101"/>
      <c r="D546" s="99"/>
      <c r="E546" s="102"/>
      <c r="F546" s="102"/>
      <c r="G546" s="87"/>
      <c r="H546" s="226" t="s">
        <v>664</v>
      </c>
      <c r="I546" s="10">
        <v>663</v>
      </c>
      <c r="J546" s="16">
        <v>7</v>
      </c>
      <c r="K546" s="16">
        <v>9</v>
      </c>
      <c r="L546" s="16">
        <v>30</v>
      </c>
      <c r="M546" s="94" t="s">
        <v>349</v>
      </c>
      <c r="N546" s="94" t="s">
        <v>359</v>
      </c>
      <c r="O546" s="94" t="s">
        <v>394</v>
      </c>
      <c r="P546" s="10"/>
      <c r="Q546" s="198">
        <f>Q547+Q552+Q560+Q566+Q571</f>
        <v>17382.2</v>
      </c>
      <c r="R546" s="198">
        <f>R547+R552+R560+R566+R571</f>
        <v>17382.2</v>
      </c>
      <c r="S546" s="198">
        <f>S547+S552+S560+S566+S571</f>
        <v>17382.4</v>
      </c>
    </row>
    <row r="547" spans="1:19" ht="32.25" customHeight="1">
      <c r="A547" s="97"/>
      <c r="B547" s="96"/>
      <c r="C547" s="101"/>
      <c r="D547" s="99"/>
      <c r="E547" s="102"/>
      <c r="F547" s="102"/>
      <c r="G547" s="87"/>
      <c r="H547" s="227" t="s">
        <v>408</v>
      </c>
      <c r="I547" s="10">
        <v>663</v>
      </c>
      <c r="J547" s="16">
        <v>7</v>
      </c>
      <c r="K547" s="16">
        <v>9</v>
      </c>
      <c r="L547" s="16">
        <v>30</v>
      </c>
      <c r="M547" s="94" t="s">
        <v>349</v>
      </c>
      <c r="N547" s="94" t="s">
        <v>350</v>
      </c>
      <c r="O547" s="94" t="s">
        <v>394</v>
      </c>
      <c r="P547" s="10" t="s">
        <v>395</v>
      </c>
      <c r="Q547" s="198">
        <f>Q548+Q550</f>
        <v>133.2</v>
      </c>
      <c r="R547" s="198">
        <f>R548+R550</f>
        <v>213.2</v>
      </c>
      <c r="S547" s="198">
        <f>S548+S550</f>
        <v>213.2</v>
      </c>
    </row>
    <row r="548" spans="1:19" ht="32.25" customHeight="1">
      <c r="A548" s="97"/>
      <c r="B548" s="96"/>
      <c r="C548" s="101"/>
      <c r="D548" s="99"/>
      <c r="E548" s="102"/>
      <c r="F548" s="102"/>
      <c r="G548" s="87"/>
      <c r="H548" s="231" t="s">
        <v>100</v>
      </c>
      <c r="I548" s="10">
        <v>663</v>
      </c>
      <c r="J548" s="16">
        <v>7</v>
      </c>
      <c r="K548" s="16">
        <v>9</v>
      </c>
      <c r="L548" s="16">
        <v>30</v>
      </c>
      <c r="M548" s="94" t="s">
        <v>349</v>
      </c>
      <c r="N548" s="94" t="s">
        <v>350</v>
      </c>
      <c r="O548" s="94" t="s">
        <v>400</v>
      </c>
      <c r="P548" s="10"/>
      <c r="Q548" s="198">
        <f>Q549</f>
        <v>10</v>
      </c>
      <c r="R548" s="198">
        <f>R549</f>
        <v>10</v>
      </c>
      <c r="S548" s="198">
        <f>S549</f>
        <v>10</v>
      </c>
    </row>
    <row r="549" spans="1:19" ht="32.25" customHeight="1">
      <c r="A549" s="97"/>
      <c r="B549" s="96"/>
      <c r="C549" s="101"/>
      <c r="D549" s="99"/>
      <c r="E549" s="102"/>
      <c r="F549" s="102"/>
      <c r="G549" s="87"/>
      <c r="H549" s="231" t="s">
        <v>459</v>
      </c>
      <c r="I549" s="10">
        <v>663</v>
      </c>
      <c r="J549" s="16">
        <v>7</v>
      </c>
      <c r="K549" s="16">
        <v>9</v>
      </c>
      <c r="L549" s="16">
        <v>30</v>
      </c>
      <c r="M549" s="94" t="s">
        <v>349</v>
      </c>
      <c r="N549" s="94" t="s">
        <v>350</v>
      </c>
      <c r="O549" s="94" t="s">
        <v>400</v>
      </c>
      <c r="P549" s="10">
        <v>240</v>
      </c>
      <c r="Q549" s="198">
        <v>10</v>
      </c>
      <c r="R549" s="198">
        <v>10</v>
      </c>
      <c r="S549" s="198">
        <v>10</v>
      </c>
    </row>
    <row r="550" spans="1:19" ht="39" customHeight="1">
      <c r="A550" s="97"/>
      <c r="B550" s="96"/>
      <c r="C550" s="101"/>
      <c r="D550" s="99"/>
      <c r="E550" s="102"/>
      <c r="F550" s="102"/>
      <c r="G550" s="87"/>
      <c r="H550" s="22" t="s">
        <v>89</v>
      </c>
      <c r="I550" s="10">
        <v>663</v>
      </c>
      <c r="J550" s="16">
        <v>7</v>
      </c>
      <c r="K550" s="16">
        <v>9</v>
      </c>
      <c r="L550" s="16">
        <v>30</v>
      </c>
      <c r="M550" s="94" t="s">
        <v>349</v>
      </c>
      <c r="N550" s="94" t="s">
        <v>350</v>
      </c>
      <c r="O550" s="94" t="s">
        <v>88</v>
      </c>
      <c r="P550" s="10"/>
      <c r="Q550" s="198">
        <f>Q551</f>
        <v>123.2</v>
      </c>
      <c r="R550" s="198">
        <f>R551</f>
        <v>203.2</v>
      </c>
      <c r="S550" s="198">
        <f>S551</f>
        <v>203.2</v>
      </c>
    </row>
    <row r="551" spans="1:19" ht="33" customHeight="1">
      <c r="A551" s="97"/>
      <c r="B551" s="96"/>
      <c r="C551" s="101"/>
      <c r="D551" s="99"/>
      <c r="E551" s="102"/>
      <c r="F551" s="102"/>
      <c r="G551" s="87"/>
      <c r="H551" s="5" t="s">
        <v>461</v>
      </c>
      <c r="I551" s="10">
        <v>663</v>
      </c>
      <c r="J551" s="16">
        <v>7</v>
      </c>
      <c r="K551" s="16">
        <v>9</v>
      </c>
      <c r="L551" s="16">
        <v>30</v>
      </c>
      <c r="M551" s="94" t="s">
        <v>349</v>
      </c>
      <c r="N551" s="94" t="s">
        <v>350</v>
      </c>
      <c r="O551" s="94" t="s">
        <v>88</v>
      </c>
      <c r="P551" s="10">
        <v>610</v>
      </c>
      <c r="Q551" s="198">
        <v>123.2</v>
      </c>
      <c r="R551" s="198">
        <v>203.2</v>
      </c>
      <c r="S551" s="198">
        <v>203.2</v>
      </c>
    </row>
    <row r="552" spans="1:19" ht="29.25" customHeight="1">
      <c r="A552" s="97"/>
      <c r="B552" s="96"/>
      <c r="C552" s="101"/>
      <c r="D552" s="99"/>
      <c r="E552" s="102"/>
      <c r="F552" s="102"/>
      <c r="G552" s="87"/>
      <c r="H552" s="18" t="s">
        <v>815</v>
      </c>
      <c r="I552" s="10">
        <v>663</v>
      </c>
      <c r="J552" s="16">
        <v>7</v>
      </c>
      <c r="K552" s="16">
        <v>9</v>
      </c>
      <c r="L552" s="16">
        <v>30</v>
      </c>
      <c r="M552" s="94" t="s">
        <v>349</v>
      </c>
      <c r="N552" s="94" t="s">
        <v>367</v>
      </c>
      <c r="O552" s="94" t="s">
        <v>394</v>
      </c>
      <c r="P552" s="10" t="s">
        <v>395</v>
      </c>
      <c r="Q552" s="198">
        <f>Q553+Q557+Q555</f>
        <v>11230.8</v>
      </c>
      <c r="R552" s="198">
        <f>R553+R557+R555</f>
        <v>11150.8</v>
      </c>
      <c r="S552" s="198">
        <f>S553+S557+S555</f>
        <v>11150.8</v>
      </c>
    </row>
    <row r="553" spans="1:19" ht="29.25" customHeight="1">
      <c r="A553" s="97"/>
      <c r="B553" s="96"/>
      <c r="C553" s="101"/>
      <c r="D553" s="99"/>
      <c r="E553" s="102"/>
      <c r="F553" s="102"/>
      <c r="G553" s="87"/>
      <c r="H553" s="22" t="s">
        <v>100</v>
      </c>
      <c r="I553" s="10">
        <v>663</v>
      </c>
      <c r="J553" s="16">
        <v>7</v>
      </c>
      <c r="K553" s="16">
        <v>9</v>
      </c>
      <c r="L553" s="16">
        <v>30</v>
      </c>
      <c r="M553" s="94" t="s">
        <v>349</v>
      </c>
      <c r="N553" s="94" t="s">
        <v>367</v>
      </c>
      <c r="O553" s="94" t="s">
        <v>400</v>
      </c>
      <c r="P553" s="10"/>
      <c r="Q553" s="198">
        <f>Q554</f>
        <v>43</v>
      </c>
      <c r="R553" s="198">
        <f>R554</f>
        <v>43</v>
      </c>
      <c r="S553" s="198">
        <f>S554</f>
        <v>43</v>
      </c>
    </row>
    <row r="554" spans="1:19" ht="29.25" customHeight="1">
      <c r="A554" s="97"/>
      <c r="B554" s="96"/>
      <c r="C554" s="101"/>
      <c r="D554" s="99"/>
      <c r="E554" s="102"/>
      <c r="F554" s="102"/>
      <c r="G554" s="87"/>
      <c r="H554" s="22" t="s">
        <v>459</v>
      </c>
      <c r="I554" s="10">
        <v>663</v>
      </c>
      <c r="J554" s="16">
        <v>7</v>
      </c>
      <c r="K554" s="16">
        <v>9</v>
      </c>
      <c r="L554" s="16">
        <v>30</v>
      </c>
      <c r="M554" s="94" t="s">
        <v>349</v>
      </c>
      <c r="N554" s="94" t="s">
        <v>367</v>
      </c>
      <c r="O554" s="94" t="s">
        <v>400</v>
      </c>
      <c r="P554" s="10">
        <v>240</v>
      </c>
      <c r="Q554" s="198">
        <v>43</v>
      </c>
      <c r="R554" s="198">
        <v>43</v>
      </c>
      <c r="S554" s="198">
        <v>43</v>
      </c>
    </row>
    <row r="555" spans="1:19" ht="35.25" customHeight="1" hidden="1">
      <c r="A555" s="97"/>
      <c r="B555" s="96"/>
      <c r="C555" s="101"/>
      <c r="D555" s="99"/>
      <c r="E555" s="102"/>
      <c r="F555" s="102"/>
      <c r="G555" s="87"/>
      <c r="H555" s="232" t="s">
        <v>250</v>
      </c>
      <c r="I555" s="10">
        <v>663</v>
      </c>
      <c r="J555" s="16">
        <v>7</v>
      </c>
      <c r="K555" s="16">
        <v>9</v>
      </c>
      <c r="L555" s="16">
        <v>30</v>
      </c>
      <c r="M555" s="94" t="s">
        <v>349</v>
      </c>
      <c r="N555" s="94" t="s">
        <v>367</v>
      </c>
      <c r="O555" s="94" t="s">
        <v>63</v>
      </c>
      <c r="P555" s="10"/>
      <c r="Q555" s="198">
        <f>Q556</f>
        <v>0</v>
      </c>
      <c r="R555" s="198">
        <f>R556</f>
        <v>0</v>
      </c>
      <c r="S555" s="198">
        <f>S556</f>
        <v>0</v>
      </c>
    </row>
    <row r="556" spans="1:19" ht="29.25" customHeight="1" hidden="1">
      <c r="A556" s="97"/>
      <c r="B556" s="96"/>
      <c r="C556" s="101"/>
      <c r="D556" s="99"/>
      <c r="E556" s="102"/>
      <c r="F556" s="102"/>
      <c r="G556" s="87"/>
      <c r="H556" s="232" t="s">
        <v>462</v>
      </c>
      <c r="I556" s="10">
        <v>663</v>
      </c>
      <c r="J556" s="16">
        <v>7</v>
      </c>
      <c r="K556" s="16">
        <v>9</v>
      </c>
      <c r="L556" s="16">
        <v>30</v>
      </c>
      <c r="M556" s="94" t="s">
        <v>349</v>
      </c>
      <c r="N556" s="94" t="s">
        <v>367</v>
      </c>
      <c r="O556" s="94" t="s">
        <v>63</v>
      </c>
      <c r="P556" s="10">
        <v>110</v>
      </c>
      <c r="Q556" s="198">
        <v>0</v>
      </c>
      <c r="R556" s="198">
        <v>0</v>
      </c>
      <c r="S556" s="198">
        <v>0</v>
      </c>
    </row>
    <row r="557" spans="1:19" ht="39" customHeight="1">
      <c r="A557" s="97"/>
      <c r="B557" s="96"/>
      <c r="C557" s="101"/>
      <c r="D557" s="99"/>
      <c r="E557" s="102"/>
      <c r="F557" s="102"/>
      <c r="G557" s="87"/>
      <c r="H557" s="22" t="s">
        <v>89</v>
      </c>
      <c r="I557" s="10">
        <v>663</v>
      </c>
      <c r="J557" s="16">
        <v>7</v>
      </c>
      <c r="K557" s="16">
        <v>9</v>
      </c>
      <c r="L557" s="16">
        <v>30</v>
      </c>
      <c r="M557" s="94" t="s">
        <v>349</v>
      </c>
      <c r="N557" s="94" t="s">
        <v>367</v>
      </c>
      <c r="O557" s="94" t="s">
        <v>88</v>
      </c>
      <c r="P557" s="10"/>
      <c r="Q557" s="198">
        <f>Q558+Q559</f>
        <v>11187.8</v>
      </c>
      <c r="R557" s="198">
        <f>R558+R559</f>
        <v>11107.8</v>
      </c>
      <c r="S557" s="198">
        <f>S558+S559</f>
        <v>11107.8</v>
      </c>
    </row>
    <row r="558" spans="1:19" ht="33" customHeight="1">
      <c r="A558" s="97"/>
      <c r="B558" s="96"/>
      <c r="C558" s="101"/>
      <c r="D558" s="99"/>
      <c r="E558" s="102"/>
      <c r="F558" s="102"/>
      <c r="G558" s="87"/>
      <c r="H558" s="22" t="s">
        <v>464</v>
      </c>
      <c r="I558" s="10">
        <v>663</v>
      </c>
      <c r="J558" s="16">
        <v>7</v>
      </c>
      <c r="K558" s="16">
        <v>9</v>
      </c>
      <c r="L558" s="16">
        <v>30</v>
      </c>
      <c r="M558" s="94" t="s">
        <v>349</v>
      </c>
      <c r="N558" s="94" t="s">
        <v>367</v>
      </c>
      <c r="O558" s="94" t="s">
        <v>88</v>
      </c>
      <c r="P558" s="10">
        <v>320</v>
      </c>
      <c r="Q558" s="198">
        <v>2072.9</v>
      </c>
      <c r="R558" s="198">
        <v>2072.9</v>
      </c>
      <c r="S558" s="198">
        <v>2072.9</v>
      </c>
    </row>
    <row r="559" spans="1:19" ht="33" customHeight="1">
      <c r="A559" s="97"/>
      <c r="B559" s="96"/>
      <c r="C559" s="101"/>
      <c r="D559" s="99"/>
      <c r="E559" s="102"/>
      <c r="F559" s="102"/>
      <c r="G559" s="87"/>
      <c r="H559" s="5" t="s">
        <v>461</v>
      </c>
      <c r="I559" s="10">
        <v>663</v>
      </c>
      <c r="J559" s="16">
        <v>7</v>
      </c>
      <c r="K559" s="16">
        <v>9</v>
      </c>
      <c r="L559" s="16">
        <v>30</v>
      </c>
      <c r="M559" s="94" t="s">
        <v>349</v>
      </c>
      <c r="N559" s="94" t="s">
        <v>367</v>
      </c>
      <c r="O559" s="94" t="s">
        <v>88</v>
      </c>
      <c r="P559" s="10">
        <v>610</v>
      </c>
      <c r="Q559" s="198">
        <v>9114.9</v>
      </c>
      <c r="R559" s="198">
        <v>9034.9</v>
      </c>
      <c r="S559" s="198">
        <v>9034.9</v>
      </c>
    </row>
    <row r="560" spans="1:19" ht="27" customHeight="1">
      <c r="A560" s="97"/>
      <c r="B560" s="96"/>
      <c r="C560" s="101"/>
      <c r="D560" s="99"/>
      <c r="E560" s="102"/>
      <c r="F560" s="102"/>
      <c r="G560" s="87"/>
      <c r="H560" s="11" t="s">
        <v>526</v>
      </c>
      <c r="I560" s="10">
        <v>663</v>
      </c>
      <c r="J560" s="16">
        <v>7</v>
      </c>
      <c r="K560" s="16">
        <v>9</v>
      </c>
      <c r="L560" s="16">
        <v>30</v>
      </c>
      <c r="M560" s="94" t="s">
        <v>349</v>
      </c>
      <c r="N560" s="94" t="s">
        <v>368</v>
      </c>
      <c r="O560" s="94" t="s">
        <v>394</v>
      </c>
      <c r="P560" s="10"/>
      <c r="Q560" s="198">
        <f>Q561+Q564</f>
        <v>1805</v>
      </c>
      <c r="R560" s="198">
        <f>R561+R564</f>
        <v>1805</v>
      </c>
      <c r="S560" s="198">
        <f>S561+S564</f>
        <v>1805</v>
      </c>
    </row>
    <row r="561" spans="1:19" ht="18" customHeight="1">
      <c r="A561" s="97"/>
      <c r="B561" s="96"/>
      <c r="C561" s="101"/>
      <c r="D561" s="99"/>
      <c r="E561" s="102"/>
      <c r="F561" s="102"/>
      <c r="G561" s="87"/>
      <c r="H561" s="11" t="s">
        <v>100</v>
      </c>
      <c r="I561" s="10">
        <v>663</v>
      </c>
      <c r="J561" s="16">
        <v>7</v>
      </c>
      <c r="K561" s="16">
        <v>9</v>
      </c>
      <c r="L561" s="16">
        <v>30</v>
      </c>
      <c r="M561" s="94" t="s">
        <v>349</v>
      </c>
      <c r="N561" s="94" t="s">
        <v>368</v>
      </c>
      <c r="O561" s="94" t="s">
        <v>400</v>
      </c>
      <c r="P561" s="10"/>
      <c r="Q561" s="198">
        <f>Q563+Q562</f>
        <v>1805</v>
      </c>
      <c r="R561" s="198">
        <f>R563+R562</f>
        <v>1805</v>
      </c>
      <c r="S561" s="198">
        <f>S563+S562</f>
        <v>1805</v>
      </c>
    </row>
    <row r="562" spans="1:19" ht="18" customHeight="1">
      <c r="A562" s="97"/>
      <c r="B562" s="96"/>
      <c r="C562" s="101"/>
      <c r="D562" s="99"/>
      <c r="E562" s="102"/>
      <c r="F562" s="102"/>
      <c r="G562" s="87"/>
      <c r="H562" s="22" t="s">
        <v>459</v>
      </c>
      <c r="I562" s="10">
        <v>663</v>
      </c>
      <c r="J562" s="16">
        <v>7</v>
      </c>
      <c r="K562" s="16">
        <v>9</v>
      </c>
      <c r="L562" s="16">
        <v>30</v>
      </c>
      <c r="M562" s="94" t="s">
        <v>349</v>
      </c>
      <c r="N562" s="94" t="s">
        <v>368</v>
      </c>
      <c r="O562" s="94" t="s">
        <v>400</v>
      </c>
      <c r="P562" s="10">
        <v>240</v>
      </c>
      <c r="Q562" s="198">
        <v>25</v>
      </c>
      <c r="R562" s="198">
        <v>25</v>
      </c>
      <c r="S562" s="198">
        <v>25</v>
      </c>
    </row>
    <row r="563" spans="1:19" ht="37.5" customHeight="1">
      <c r="A563" s="97"/>
      <c r="B563" s="96"/>
      <c r="C563" s="101"/>
      <c r="D563" s="99"/>
      <c r="E563" s="102"/>
      <c r="F563" s="102"/>
      <c r="G563" s="87"/>
      <c r="H563" s="11" t="s">
        <v>807</v>
      </c>
      <c r="I563" s="10">
        <v>663</v>
      </c>
      <c r="J563" s="16">
        <v>7</v>
      </c>
      <c r="K563" s="16">
        <v>9</v>
      </c>
      <c r="L563" s="16">
        <v>30</v>
      </c>
      <c r="M563" s="94" t="s">
        <v>349</v>
      </c>
      <c r="N563" s="94" t="s">
        <v>368</v>
      </c>
      <c r="O563" s="94" t="s">
        <v>400</v>
      </c>
      <c r="P563" s="10">
        <v>630</v>
      </c>
      <c r="Q563" s="198">
        <v>1780</v>
      </c>
      <c r="R563" s="198">
        <v>1780</v>
      </c>
      <c r="S563" s="198">
        <v>1780</v>
      </c>
    </row>
    <row r="564" spans="1:19" ht="39" customHeight="1" hidden="1">
      <c r="A564" s="97"/>
      <c r="B564" s="96"/>
      <c r="C564" s="101"/>
      <c r="D564" s="99"/>
      <c r="E564" s="102"/>
      <c r="F564" s="102"/>
      <c r="G564" s="87"/>
      <c r="H564" s="11" t="s">
        <v>87</v>
      </c>
      <c r="I564" s="10">
        <v>663</v>
      </c>
      <c r="J564" s="16">
        <v>7</v>
      </c>
      <c r="K564" s="16">
        <v>9</v>
      </c>
      <c r="L564" s="16">
        <v>30</v>
      </c>
      <c r="M564" s="94" t="s">
        <v>349</v>
      </c>
      <c r="N564" s="94" t="s">
        <v>368</v>
      </c>
      <c r="O564" s="94" t="s">
        <v>63</v>
      </c>
      <c r="P564" s="10"/>
      <c r="Q564" s="198">
        <f>Q565</f>
        <v>0</v>
      </c>
      <c r="R564" s="198">
        <f>R565</f>
        <v>0</v>
      </c>
      <c r="S564" s="198">
        <f>S565</f>
        <v>0</v>
      </c>
    </row>
    <row r="565" spans="1:19" ht="24.75" customHeight="1" hidden="1">
      <c r="A565" s="97"/>
      <c r="B565" s="96"/>
      <c r="C565" s="101"/>
      <c r="D565" s="99"/>
      <c r="E565" s="102"/>
      <c r="F565" s="102"/>
      <c r="G565" s="87"/>
      <c r="H565" s="11" t="s">
        <v>459</v>
      </c>
      <c r="I565" s="10">
        <v>663</v>
      </c>
      <c r="J565" s="16">
        <v>7</v>
      </c>
      <c r="K565" s="16">
        <v>9</v>
      </c>
      <c r="L565" s="16">
        <v>30</v>
      </c>
      <c r="M565" s="94" t="s">
        <v>349</v>
      </c>
      <c r="N565" s="94" t="s">
        <v>368</v>
      </c>
      <c r="O565" s="94" t="s">
        <v>63</v>
      </c>
      <c r="P565" s="10">
        <v>240</v>
      </c>
      <c r="Q565" s="198">
        <v>0</v>
      </c>
      <c r="R565" s="198">
        <v>0</v>
      </c>
      <c r="S565" s="198">
        <v>0</v>
      </c>
    </row>
    <row r="566" spans="1:19" ht="28.5" customHeight="1">
      <c r="A566" s="97"/>
      <c r="B566" s="96"/>
      <c r="C566" s="101"/>
      <c r="D566" s="99"/>
      <c r="E566" s="102"/>
      <c r="F566" s="102"/>
      <c r="G566" s="87"/>
      <c r="H566" s="22" t="s">
        <v>410</v>
      </c>
      <c r="I566" s="10">
        <v>663</v>
      </c>
      <c r="J566" s="16">
        <v>7</v>
      </c>
      <c r="K566" s="16">
        <v>9</v>
      </c>
      <c r="L566" s="16">
        <v>30</v>
      </c>
      <c r="M566" s="94" t="s">
        <v>349</v>
      </c>
      <c r="N566" s="94" t="s">
        <v>363</v>
      </c>
      <c r="O566" s="94" t="s">
        <v>394</v>
      </c>
      <c r="P566" s="10"/>
      <c r="Q566" s="198">
        <f>Q567+Q569</f>
        <v>30</v>
      </c>
      <c r="R566" s="198">
        <f>R567+R569</f>
        <v>30</v>
      </c>
      <c r="S566" s="198">
        <f>S567+S569</f>
        <v>30</v>
      </c>
    </row>
    <row r="567" spans="1:19" ht="28.5" customHeight="1">
      <c r="A567" s="97"/>
      <c r="B567" s="96"/>
      <c r="C567" s="101"/>
      <c r="D567" s="99"/>
      <c r="E567" s="102"/>
      <c r="F567" s="102"/>
      <c r="G567" s="87"/>
      <c r="H567" s="22" t="s">
        <v>100</v>
      </c>
      <c r="I567" s="10">
        <v>663</v>
      </c>
      <c r="J567" s="16">
        <v>7</v>
      </c>
      <c r="K567" s="16">
        <v>9</v>
      </c>
      <c r="L567" s="16">
        <v>30</v>
      </c>
      <c r="M567" s="94" t="s">
        <v>349</v>
      </c>
      <c r="N567" s="94" t="s">
        <v>363</v>
      </c>
      <c r="O567" s="94" t="s">
        <v>400</v>
      </c>
      <c r="P567" s="10"/>
      <c r="Q567" s="198">
        <f>Q568</f>
        <v>30</v>
      </c>
      <c r="R567" s="198">
        <f>R568</f>
        <v>30</v>
      </c>
      <c r="S567" s="198">
        <f>S568</f>
        <v>30</v>
      </c>
    </row>
    <row r="568" spans="1:19" ht="28.5" customHeight="1">
      <c r="A568" s="97"/>
      <c r="B568" s="96"/>
      <c r="C568" s="101"/>
      <c r="D568" s="99"/>
      <c r="E568" s="102"/>
      <c r="F568" s="102"/>
      <c r="G568" s="87"/>
      <c r="H568" s="22" t="s">
        <v>459</v>
      </c>
      <c r="I568" s="10">
        <v>663</v>
      </c>
      <c r="J568" s="16">
        <v>7</v>
      </c>
      <c r="K568" s="16">
        <v>9</v>
      </c>
      <c r="L568" s="16">
        <v>30</v>
      </c>
      <c r="M568" s="94" t="s">
        <v>349</v>
      </c>
      <c r="N568" s="94" t="s">
        <v>363</v>
      </c>
      <c r="O568" s="94" t="s">
        <v>400</v>
      </c>
      <c r="P568" s="10">
        <v>240</v>
      </c>
      <c r="Q568" s="198">
        <v>30</v>
      </c>
      <c r="R568" s="198">
        <v>30</v>
      </c>
      <c r="S568" s="198">
        <v>30</v>
      </c>
    </row>
    <row r="569" spans="1:19" ht="41.25" customHeight="1" hidden="1">
      <c r="A569" s="97"/>
      <c r="B569" s="96"/>
      <c r="C569" s="101"/>
      <c r="D569" s="99"/>
      <c r="E569" s="102"/>
      <c r="F569" s="102"/>
      <c r="G569" s="87"/>
      <c r="H569" s="22" t="s">
        <v>250</v>
      </c>
      <c r="I569" s="10">
        <v>663</v>
      </c>
      <c r="J569" s="16">
        <v>7</v>
      </c>
      <c r="K569" s="16">
        <v>9</v>
      </c>
      <c r="L569" s="16">
        <v>30</v>
      </c>
      <c r="M569" s="94" t="s">
        <v>349</v>
      </c>
      <c r="N569" s="94" t="s">
        <v>363</v>
      </c>
      <c r="O569" s="94" t="s">
        <v>63</v>
      </c>
      <c r="P569" s="10"/>
      <c r="Q569" s="198">
        <f>Q570</f>
        <v>0</v>
      </c>
      <c r="R569" s="198">
        <f>R570</f>
        <v>0</v>
      </c>
      <c r="S569" s="198">
        <f>S570</f>
        <v>0</v>
      </c>
    </row>
    <row r="570" spans="1:19" ht="30" customHeight="1" hidden="1">
      <c r="A570" s="97"/>
      <c r="B570" s="96"/>
      <c r="C570" s="101"/>
      <c r="D570" s="99"/>
      <c r="E570" s="102"/>
      <c r="F570" s="102"/>
      <c r="G570" s="87"/>
      <c r="H570" s="22" t="s">
        <v>459</v>
      </c>
      <c r="I570" s="10">
        <v>663</v>
      </c>
      <c r="J570" s="16">
        <v>7</v>
      </c>
      <c r="K570" s="16">
        <v>9</v>
      </c>
      <c r="L570" s="16">
        <v>30</v>
      </c>
      <c r="M570" s="94" t="s">
        <v>349</v>
      </c>
      <c r="N570" s="94" t="s">
        <v>363</v>
      </c>
      <c r="O570" s="94" t="s">
        <v>63</v>
      </c>
      <c r="P570" s="10">
        <v>240</v>
      </c>
      <c r="Q570" s="198">
        <f>30-30</f>
        <v>0</v>
      </c>
      <c r="R570" s="198">
        <f>30-30</f>
        <v>0</v>
      </c>
      <c r="S570" s="198">
        <f>30-30</f>
        <v>0</v>
      </c>
    </row>
    <row r="571" spans="1:19" ht="29.25" customHeight="1">
      <c r="A571" s="97"/>
      <c r="B571" s="96"/>
      <c r="C571" s="101"/>
      <c r="D571" s="99"/>
      <c r="E571" s="102"/>
      <c r="F571" s="102"/>
      <c r="G571" s="87"/>
      <c r="H571" s="22" t="s">
        <v>587</v>
      </c>
      <c r="I571" s="10">
        <v>663</v>
      </c>
      <c r="J571" s="16">
        <v>7</v>
      </c>
      <c r="K571" s="16">
        <v>9</v>
      </c>
      <c r="L571" s="16">
        <v>30</v>
      </c>
      <c r="M571" s="94" t="s">
        <v>349</v>
      </c>
      <c r="N571" s="94" t="s">
        <v>370</v>
      </c>
      <c r="O571" s="94" t="s">
        <v>394</v>
      </c>
      <c r="P571" s="10"/>
      <c r="Q571" s="198">
        <f>Q572+Q579+Q577</f>
        <v>4183.200000000001</v>
      </c>
      <c r="R571" s="198">
        <f>R572+R579+R577</f>
        <v>4183.200000000001</v>
      </c>
      <c r="S571" s="198">
        <f>S572+S579+S577</f>
        <v>4183.400000000001</v>
      </c>
    </row>
    <row r="572" spans="1:19" ht="27" customHeight="1">
      <c r="A572" s="97"/>
      <c r="B572" s="96"/>
      <c r="C572" s="101"/>
      <c r="D572" s="99"/>
      <c r="E572" s="102"/>
      <c r="F572" s="102"/>
      <c r="G572" s="87"/>
      <c r="H572" s="22" t="s">
        <v>100</v>
      </c>
      <c r="I572" s="10">
        <v>663</v>
      </c>
      <c r="J572" s="16">
        <v>7</v>
      </c>
      <c r="K572" s="16">
        <v>9</v>
      </c>
      <c r="L572" s="16">
        <v>30</v>
      </c>
      <c r="M572" s="94" t="s">
        <v>349</v>
      </c>
      <c r="N572" s="94" t="s">
        <v>370</v>
      </c>
      <c r="O572" s="94" t="s">
        <v>400</v>
      </c>
      <c r="P572" s="10"/>
      <c r="Q572" s="198">
        <f>SUM(Q573:Q576)</f>
        <v>3594.6000000000004</v>
      </c>
      <c r="R572" s="198">
        <f>SUM(R573:R576)</f>
        <v>3594.6000000000004</v>
      </c>
      <c r="S572" s="198">
        <f>SUM(S573:S576)</f>
        <v>3594.8</v>
      </c>
    </row>
    <row r="573" spans="1:19" ht="27" customHeight="1">
      <c r="A573" s="97"/>
      <c r="B573" s="96"/>
      <c r="C573" s="101"/>
      <c r="D573" s="99"/>
      <c r="E573" s="102"/>
      <c r="F573" s="102"/>
      <c r="G573" s="87"/>
      <c r="H573" s="22" t="s">
        <v>321</v>
      </c>
      <c r="I573" s="10">
        <v>663</v>
      </c>
      <c r="J573" s="16">
        <v>7</v>
      </c>
      <c r="K573" s="16">
        <v>9</v>
      </c>
      <c r="L573" s="16">
        <v>30</v>
      </c>
      <c r="M573" s="94" t="s">
        <v>349</v>
      </c>
      <c r="N573" s="94" t="s">
        <v>370</v>
      </c>
      <c r="O573" s="94" t="s">
        <v>400</v>
      </c>
      <c r="P573" s="10">
        <v>120</v>
      </c>
      <c r="Q573" s="198">
        <f>3868.4-588.6</f>
        <v>3279.8</v>
      </c>
      <c r="R573" s="198">
        <f>3868.4-588.6</f>
        <v>3279.8</v>
      </c>
      <c r="S573" s="198">
        <f>3868.4-588.6</f>
        <v>3279.8</v>
      </c>
    </row>
    <row r="574" spans="1:19" ht="26.25" customHeight="1">
      <c r="A574" s="97"/>
      <c r="B574" s="96"/>
      <c r="C574" s="101"/>
      <c r="D574" s="99"/>
      <c r="E574" s="102"/>
      <c r="F574" s="102"/>
      <c r="G574" s="87"/>
      <c r="H574" s="22" t="s">
        <v>459</v>
      </c>
      <c r="I574" s="10">
        <v>663</v>
      </c>
      <c r="J574" s="16">
        <v>7</v>
      </c>
      <c r="K574" s="16">
        <v>9</v>
      </c>
      <c r="L574" s="16">
        <v>30</v>
      </c>
      <c r="M574" s="94" t="s">
        <v>349</v>
      </c>
      <c r="N574" s="94" t="s">
        <v>370</v>
      </c>
      <c r="O574" s="94" t="s">
        <v>400</v>
      </c>
      <c r="P574" s="10">
        <v>240</v>
      </c>
      <c r="Q574" s="198">
        <v>314.8</v>
      </c>
      <c r="R574" s="198">
        <v>314.8</v>
      </c>
      <c r="S574" s="198">
        <v>315</v>
      </c>
    </row>
    <row r="575" spans="1:19" ht="26.25" customHeight="1" hidden="1">
      <c r="A575" s="97"/>
      <c r="B575" s="96"/>
      <c r="C575" s="101"/>
      <c r="D575" s="99"/>
      <c r="E575" s="102"/>
      <c r="F575" s="102"/>
      <c r="G575" s="87"/>
      <c r="H575" s="22" t="s">
        <v>464</v>
      </c>
      <c r="I575" s="10">
        <v>663</v>
      </c>
      <c r="J575" s="16">
        <v>7</v>
      </c>
      <c r="K575" s="16">
        <v>9</v>
      </c>
      <c r="L575" s="16">
        <v>30</v>
      </c>
      <c r="M575" s="94" t="s">
        <v>349</v>
      </c>
      <c r="N575" s="94" t="s">
        <v>370</v>
      </c>
      <c r="O575" s="94" t="s">
        <v>400</v>
      </c>
      <c r="P575" s="10">
        <v>320</v>
      </c>
      <c r="Q575" s="198">
        <v>0</v>
      </c>
      <c r="R575" s="198">
        <v>0</v>
      </c>
      <c r="S575" s="198">
        <v>0</v>
      </c>
    </row>
    <row r="576" spans="1:19" ht="26.25" customHeight="1" hidden="1">
      <c r="A576" s="97"/>
      <c r="B576" s="96"/>
      <c r="C576" s="101"/>
      <c r="D576" s="99"/>
      <c r="E576" s="102"/>
      <c r="F576" s="102"/>
      <c r="G576" s="87"/>
      <c r="H576" s="11" t="s">
        <v>460</v>
      </c>
      <c r="I576" s="10">
        <v>663</v>
      </c>
      <c r="J576" s="16">
        <v>7</v>
      </c>
      <c r="K576" s="16">
        <v>9</v>
      </c>
      <c r="L576" s="16">
        <v>30</v>
      </c>
      <c r="M576" s="94" t="s">
        <v>349</v>
      </c>
      <c r="N576" s="94" t="s">
        <v>370</v>
      </c>
      <c r="O576" s="94" t="s">
        <v>400</v>
      </c>
      <c r="P576" s="10">
        <v>850</v>
      </c>
      <c r="Q576" s="198">
        <v>0</v>
      </c>
      <c r="R576" s="198">
        <v>0</v>
      </c>
      <c r="S576" s="198">
        <v>0</v>
      </c>
    </row>
    <row r="577" spans="1:19" ht="40.5" customHeight="1">
      <c r="A577" s="97"/>
      <c r="B577" s="96"/>
      <c r="C577" s="101"/>
      <c r="D577" s="99"/>
      <c r="E577" s="102"/>
      <c r="F577" s="102"/>
      <c r="G577" s="87"/>
      <c r="H577" s="232" t="s">
        <v>610</v>
      </c>
      <c r="I577" s="10">
        <v>663</v>
      </c>
      <c r="J577" s="16">
        <v>7</v>
      </c>
      <c r="K577" s="16">
        <v>9</v>
      </c>
      <c r="L577" s="16">
        <v>30</v>
      </c>
      <c r="M577" s="94" t="s">
        <v>349</v>
      </c>
      <c r="N577" s="94" t="s">
        <v>370</v>
      </c>
      <c r="O577" s="94" t="s">
        <v>609</v>
      </c>
      <c r="P577" s="10"/>
      <c r="Q577" s="198">
        <f>Q578</f>
        <v>588.6</v>
      </c>
      <c r="R577" s="198">
        <f>R578</f>
        <v>588.6</v>
      </c>
      <c r="S577" s="198">
        <f>S578</f>
        <v>588.6</v>
      </c>
    </row>
    <row r="578" spans="1:19" ht="26.25" customHeight="1">
      <c r="A578" s="97"/>
      <c r="B578" s="96"/>
      <c r="C578" s="101"/>
      <c r="D578" s="99"/>
      <c r="E578" s="102"/>
      <c r="F578" s="102"/>
      <c r="G578" s="87"/>
      <c r="H578" s="22" t="s">
        <v>321</v>
      </c>
      <c r="I578" s="10">
        <v>663</v>
      </c>
      <c r="J578" s="16">
        <v>7</v>
      </c>
      <c r="K578" s="16">
        <v>9</v>
      </c>
      <c r="L578" s="16">
        <v>30</v>
      </c>
      <c r="M578" s="94" t="s">
        <v>349</v>
      </c>
      <c r="N578" s="94" t="s">
        <v>370</v>
      </c>
      <c r="O578" s="94" t="s">
        <v>609</v>
      </c>
      <c r="P578" s="10">
        <v>120</v>
      </c>
      <c r="Q578" s="198">
        <v>588.6</v>
      </c>
      <c r="R578" s="198">
        <v>588.6</v>
      </c>
      <c r="S578" s="198">
        <v>588.6</v>
      </c>
    </row>
    <row r="579" spans="1:19" ht="38.25" customHeight="1" hidden="1">
      <c r="A579" s="97"/>
      <c r="B579" s="96"/>
      <c r="C579" s="101"/>
      <c r="D579" s="99"/>
      <c r="E579" s="102"/>
      <c r="F579" s="102"/>
      <c r="G579" s="87"/>
      <c r="H579" s="232" t="s">
        <v>250</v>
      </c>
      <c r="I579" s="10">
        <v>663</v>
      </c>
      <c r="J579" s="16">
        <v>7</v>
      </c>
      <c r="K579" s="16">
        <v>9</v>
      </c>
      <c r="L579" s="16">
        <v>30</v>
      </c>
      <c r="M579" s="94" t="s">
        <v>349</v>
      </c>
      <c r="N579" s="94" t="s">
        <v>370</v>
      </c>
      <c r="O579" s="94" t="s">
        <v>63</v>
      </c>
      <c r="P579" s="10"/>
      <c r="Q579" s="198">
        <f>SUM(Q580:Q582)</f>
        <v>0</v>
      </c>
      <c r="R579" s="198">
        <f>SUM(R580:R582)</f>
        <v>0</v>
      </c>
      <c r="S579" s="198">
        <f>SUM(S580:S582)</f>
        <v>0</v>
      </c>
    </row>
    <row r="580" spans="1:19" ht="27" customHeight="1" hidden="1">
      <c r="A580" s="97"/>
      <c r="B580" s="96"/>
      <c r="C580" s="101"/>
      <c r="D580" s="99"/>
      <c r="E580" s="102"/>
      <c r="F580" s="102"/>
      <c r="G580" s="87"/>
      <c r="H580" s="232" t="s">
        <v>462</v>
      </c>
      <c r="I580" s="10">
        <v>663</v>
      </c>
      <c r="J580" s="16">
        <v>7</v>
      </c>
      <c r="K580" s="16">
        <v>9</v>
      </c>
      <c r="L580" s="16">
        <v>30</v>
      </c>
      <c r="M580" s="94" t="s">
        <v>349</v>
      </c>
      <c r="N580" s="94" t="s">
        <v>370</v>
      </c>
      <c r="O580" s="94" t="s">
        <v>63</v>
      </c>
      <c r="P580" s="10">
        <v>110</v>
      </c>
      <c r="Q580" s="198">
        <v>0</v>
      </c>
      <c r="R580" s="198">
        <v>0</v>
      </c>
      <c r="S580" s="198">
        <v>0</v>
      </c>
    </row>
    <row r="581" spans="1:19" ht="22.5" customHeight="1" hidden="1">
      <c r="A581" s="97"/>
      <c r="B581" s="96"/>
      <c r="C581" s="101"/>
      <c r="D581" s="99"/>
      <c r="E581" s="102"/>
      <c r="F581" s="102"/>
      <c r="G581" s="87"/>
      <c r="H581" s="232" t="s">
        <v>459</v>
      </c>
      <c r="I581" s="10">
        <v>663</v>
      </c>
      <c r="J581" s="16">
        <v>7</v>
      </c>
      <c r="K581" s="16">
        <v>9</v>
      </c>
      <c r="L581" s="16">
        <v>30</v>
      </c>
      <c r="M581" s="94" t="s">
        <v>349</v>
      </c>
      <c r="N581" s="94" t="s">
        <v>370</v>
      </c>
      <c r="O581" s="94" t="s">
        <v>63</v>
      </c>
      <c r="P581" s="10">
        <v>240</v>
      </c>
      <c r="Q581" s="198">
        <v>0</v>
      </c>
      <c r="R581" s="198">
        <v>0</v>
      </c>
      <c r="S581" s="198">
        <v>0</v>
      </c>
    </row>
    <row r="582" spans="1:19" ht="22.5" customHeight="1" hidden="1">
      <c r="A582" s="97"/>
      <c r="B582" s="96"/>
      <c r="C582" s="101"/>
      <c r="D582" s="99"/>
      <c r="E582" s="102"/>
      <c r="F582" s="102"/>
      <c r="G582" s="87"/>
      <c r="H582" s="11" t="s">
        <v>460</v>
      </c>
      <c r="I582" s="10">
        <v>663</v>
      </c>
      <c r="J582" s="16">
        <v>7</v>
      </c>
      <c r="K582" s="16">
        <v>9</v>
      </c>
      <c r="L582" s="16">
        <v>30</v>
      </c>
      <c r="M582" s="94" t="s">
        <v>349</v>
      </c>
      <c r="N582" s="94" t="s">
        <v>370</v>
      </c>
      <c r="O582" s="94" t="s">
        <v>63</v>
      </c>
      <c r="P582" s="10">
        <v>850</v>
      </c>
      <c r="Q582" s="198">
        <v>0</v>
      </c>
      <c r="R582" s="198">
        <v>0</v>
      </c>
      <c r="S582" s="198">
        <v>0</v>
      </c>
    </row>
    <row r="583" spans="1:19" ht="39.75" customHeight="1">
      <c r="A583" s="97"/>
      <c r="B583" s="96"/>
      <c r="C583" s="101"/>
      <c r="D583" s="99"/>
      <c r="E583" s="102"/>
      <c r="F583" s="102"/>
      <c r="G583" s="87"/>
      <c r="H583" s="5" t="s">
        <v>645</v>
      </c>
      <c r="I583" s="10">
        <v>663</v>
      </c>
      <c r="J583" s="16">
        <v>7</v>
      </c>
      <c r="K583" s="16">
        <v>9</v>
      </c>
      <c r="L583" s="93" t="s">
        <v>647</v>
      </c>
      <c r="M583" s="94" t="s">
        <v>349</v>
      </c>
      <c r="N583" s="94" t="s">
        <v>359</v>
      </c>
      <c r="O583" s="94" t="s">
        <v>394</v>
      </c>
      <c r="P583" s="10"/>
      <c r="Q583" s="198">
        <f>Q584</f>
        <v>70</v>
      </c>
      <c r="R583" s="198">
        <f aca="true" t="shared" si="64" ref="R583:S585">R584</f>
        <v>70</v>
      </c>
      <c r="S583" s="198">
        <f t="shared" si="64"/>
        <v>70</v>
      </c>
    </row>
    <row r="584" spans="1:19" ht="33.75" customHeight="1">
      <c r="A584" s="97"/>
      <c r="B584" s="96"/>
      <c r="C584" s="101"/>
      <c r="D584" s="99"/>
      <c r="E584" s="102"/>
      <c r="F584" s="102"/>
      <c r="G584" s="87"/>
      <c r="H584" s="5" t="s">
        <v>648</v>
      </c>
      <c r="I584" s="10">
        <v>663</v>
      </c>
      <c r="J584" s="16">
        <v>7</v>
      </c>
      <c r="K584" s="16">
        <v>9</v>
      </c>
      <c r="L584" s="93" t="s">
        <v>647</v>
      </c>
      <c r="M584" s="94" t="s">
        <v>349</v>
      </c>
      <c r="N584" s="94" t="s">
        <v>367</v>
      </c>
      <c r="O584" s="94" t="s">
        <v>394</v>
      </c>
      <c r="P584" s="10"/>
      <c r="Q584" s="198">
        <f>Q585</f>
        <v>70</v>
      </c>
      <c r="R584" s="198">
        <f t="shared" si="64"/>
        <v>70</v>
      </c>
      <c r="S584" s="198">
        <f t="shared" si="64"/>
        <v>70</v>
      </c>
    </row>
    <row r="585" spans="1:19" ht="42" customHeight="1">
      <c r="A585" s="97"/>
      <c r="B585" s="96"/>
      <c r="C585" s="101"/>
      <c r="D585" s="99"/>
      <c r="E585" s="102"/>
      <c r="F585" s="102"/>
      <c r="G585" s="87"/>
      <c r="H585" s="5" t="s">
        <v>649</v>
      </c>
      <c r="I585" s="10">
        <v>663</v>
      </c>
      <c r="J585" s="16">
        <v>7</v>
      </c>
      <c r="K585" s="16">
        <v>9</v>
      </c>
      <c r="L585" s="93" t="s">
        <v>647</v>
      </c>
      <c r="M585" s="94" t="s">
        <v>349</v>
      </c>
      <c r="N585" s="94" t="s">
        <v>367</v>
      </c>
      <c r="O585" s="94" t="s">
        <v>18</v>
      </c>
      <c r="P585" s="10"/>
      <c r="Q585" s="198">
        <f>Q586</f>
        <v>70</v>
      </c>
      <c r="R585" s="198">
        <f t="shared" si="64"/>
        <v>70</v>
      </c>
      <c r="S585" s="198">
        <f t="shared" si="64"/>
        <v>70</v>
      </c>
    </row>
    <row r="586" spans="1:19" ht="28.5" customHeight="1">
      <c r="A586" s="97"/>
      <c r="B586" s="96"/>
      <c r="C586" s="101"/>
      <c r="D586" s="99"/>
      <c r="E586" s="102"/>
      <c r="F586" s="102"/>
      <c r="G586" s="87"/>
      <c r="H586" s="5" t="s">
        <v>459</v>
      </c>
      <c r="I586" s="10">
        <v>663</v>
      </c>
      <c r="J586" s="16">
        <v>7</v>
      </c>
      <c r="K586" s="16">
        <v>9</v>
      </c>
      <c r="L586" s="93" t="s">
        <v>647</v>
      </c>
      <c r="M586" s="94" t="s">
        <v>349</v>
      </c>
      <c r="N586" s="94" t="s">
        <v>367</v>
      </c>
      <c r="O586" s="94" t="s">
        <v>18</v>
      </c>
      <c r="P586" s="10">
        <v>240</v>
      </c>
      <c r="Q586" s="198">
        <v>70</v>
      </c>
      <c r="R586" s="198">
        <v>70</v>
      </c>
      <c r="S586" s="198">
        <v>70</v>
      </c>
    </row>
    <row r="587" spans="1:19" s="174" customFormat="1" ht="21.75" customHeight="1">
      <c r="A587" s="138"/>
      <c r="B587" s="139"/>
      <c r="C587" s="149"/>
      <c r="D587" s="146"/>
      <c r="E587" s="141"/>
      <c r="F587" s="141"/>
      <c r="G587" s="132"/>
      <c r="H587" s="133" t="s">
        <v>329</v>
      </c>
      <c r="I587" s="134">
        <v>663</v>
      </c>
      <c r="J587" s="135">
        <v>10</v>
      </c>
      <c r="K587" s="135"/>
      <c r="L587" s="136"/>
      <c r="M587" s="137"/>
      <c r="N587" s="137"/>
      <c r="O587" s="137"/>
      <c r="P587" s="134"/>
      <c r="Q587" s="197">
        <f aca="true" t="shared" si="65" ref="Q587:S588">Q588</f>
        <v>3455.4</v>
      </c>
      <c r="R587" s="197">
        <f t="shared" si="65"/>
        <v>3455.4</v>
      </c>
      <c r="S587" s="197">
        <f t="shared" si="65"/>
        <v>3455.4</v>
      </c>
    </row>
    <row r="588" spans="1:19" s="174" customFormat="1" ht="18.75" customHeight="1">
      <c r="A588" s="138"/>
      <c r="B588" s="139"/>
      <c r="C588" s="149"/>
      <c r="D588" s="146"/>
      <c r="E588" s="379">
        <v>3150300</v>
      </c>
      <c r="F588" s="379"/>
      <c r="G588" s="132">
        <v>850</v>
      </c>
      <c r="H588" s="133" t="s">
        <v>126</v>
      </c>
      <c r="I588" s="134">
        <v>663</v>
      </c>
      <c r="J588" s="135">
        <v>10</v>
      </c>
      <c r="K588" s="135">
        <v>4</v>
      </c>
      <c r="L588" s="136" t="s">
        <v>322</v>
      </c>
      <c r="M588" s="137" t="s">
        <v>322</v>
      </c>
      <c r="N588" s="137"/>
      <c r="O588" s="137" t="s">
        <v>322</v>
      </c>
      <c r="P588" s="134" t="s">
        <v>322</v>
      </c>
      <c r="Q588" s="197">
        <f t="shared" si="65"/>
        <v>3455.4</v>
      </c>
      <c r="R588" s="197">
        <f t="shared" si="65"/>
        <v>3455.4</v>
      </c>
      <c r="S588" s="197">
        <f t="shared" si="65"/>
        <v>3455.4</v>
      </c>
    </row>
    <row r="589" spans="1:19" ht="34.5" customHeight="1">
      <c r="A589" s="97"/>
      <c r="B589" s="96"/>
      <c r="C589" s="101"/>
      <c r="D589" s="99"/>
      <c r="E589" s="374">
        <v>5221300</v>
      </c>
      <c r="F589" s="374"/>
      <c r="G589" s="87">
        <v>410</v>
      </c>
      <c r="H589" s="226" t="s">
        <v>664</v>
      </c>
      <c r="I589" s="10">
        <v>663</v>
      </c>
      <c r="J589" s="16">
        <v>10</v>
      </c>
      <c r="K589" s="16">
        <v>4</v>
      </c>
      <c r="L589" s="93" t="s">
        <v>60</v>
      </c>
      <c r="M589" s="94" t="s">
        <v>349</v>
      </c>
      <c r="N589" s="94" t="s">
        <v>359</v>
      </c>
      <c r="O589" s="94" t="s">
        <v>394</v>
      </c>
      <c r="P589" s="10" t="s">
        <v>322</v>
      </c>
      <c r="Q589" s="198">
        <f>Q590</f>
        <v>3455.4</v>
      </c>
      <c r="R589" s="198">
        <f aca="true" t="shared" si="66" ref="R589:S591">R590</f>
        <v>3455.4</v>
      </c>
      <c r="S589" s="198">
        <f t="shared" si="66"/>
        <v>3455.4</v>
      </c>
    </row>
    <row r="590" spans="1:19" ht="29.25" customHeight="1">
      <c r="A590" s="97"/>
      <c r="B590" s="96"/>
      <c r="C590" s="101"/>
      <c r="D590" s="99"/>
      <c r="E590" s="102"/>
      <c r="F590" s="102"/>
      <c r="G590" s="87"/>
      <c r="H590" s="55" t="s">
        <v>95</v>
      </c>
      <c r="I590" s="10">
        <v>663</v>
      </c>
      <c r="J590" s="16">
        <v>10</v>
      </c>
      <c r="K590" s="16">
        <v>4</v>
      </c>
      <c r="L590" s="93" t="s">
        <v>60</v>
      </c>
      <c r="M590" s="94" t="s">
        <v>349</v>
      </c>
      <c r="N590" s="94" t="s">
        <v>350</v>
      </c>
      <c r="O590" s="94" t="s">
        <v>394</v>
      </c>
      <c r="P590" s="10"/>
      <c r="Q590" s="198">
        <f>Q591</f>
        <v>3455.4</v>
      </c>
      <c r="R590" s="198">
        <f t="shared" si="66"/>
        <v>3455.4</v>
      </c>
      <c r="S590" s="198">
        <f t="shared" si="66"/>
        <v>3455.4</v>
      </c>
    </row>
    <row r="591" spans="1:19" ht="48" customHeight="1">
      <c r="A591" s="97"/>
      <c r="B591" s="96"/>
      <c r="C591" s="101"/>
      <c r="D591" s="99"/>
      <c r="E591" s="102"/>
      <c r="F591" s="102"/>
      <c r="G591" s="87"/>
      <c r="H591" s="227" t="s">
        <v>89</v>
      </c>
      <c r="I591" s="10">
        <v>663</v>
      </c>
      <c r="J591" s="7">
        <v>10</v>
      </c>
      <c r="K591" s="16">
        <v>4</v>
      </c>
      <c r="L591" s="93" t="s">
        <v>60</v>
      </c>
      <c r="M591" s="94" t="s">
        <v>349</v>
      </c>
      <c r="N591" s="94" t="s">
        <v>350</v>
      </c>
      <c r="O591" s="94" t="s">
        <v>88</v>
      </c>
      <c r="P591" s="10"/>
      <c r="Q591" s="198">
        <f>Q592</f>
        <v>3455.4</v>
      </c>
      <c r="R591" s="198">
        <f t="shared" si="66"/>
        <v>3455.4</v>
      </c>
      <c r="S591" s="198">
        <f t="shared" si="66"/>
        <v>3455.4</v>
      </c>
    </row>
    <row r="592" spans="1:19" ht="26.25" customHeight="1">
      <c r="A592" s="97"/>
      <c r="B592" s="96"/>
      <c r="C592" s="101"/>
      <c r="D592" s="99"/>
      <c r="E592" s="102"/>
      <c r="F592" s="102"/>
      <c r="G592" s="87"/>
      <c r="H592" s="231" t="s">
        <v>464</v>
      </c>
      <c r="I592" s="10">
        <v>663</v>
      </c>
      <c r="J592" s="7">
        <v>10</v>
      </c>
      <c r="K592" s="16">
        <v>4</v>
      </c>
      <c r="L592" s="93" t="s">
        <v>60</v>
      </c>
      <c r="M592" s="94" t="s">
        <v>349</v>
      </c>
      <c r="N592" s="94" t="s">
        <v>350</v>
      </c>
      <c r="O592" s="94" t="s">
        <v>88</v>
      </c>
      <c r="P592" s="10">
        <v>320</v>
      </c>
      <c r="Q592" s="198">
        <v>3455.4</v>
      </c>
      <c r="R592" s="198">
        <v>3455.4</v>
      </c>
      <c r="S592" s="198">
        <v>3455.4</v>
      </c>
    </row>
    <row r="593" spans="1:19" s="282" customFormat="1" ht="18.75" customHeight="1">
      <c r="A593" s="386">
        <v>17</v>
      </c>
      <c r="B593" s="386"/>
      <c r="C593" s="386"/>
      <c r="D593" s="386"/>
      <c r="E593" s="386"/>
      <c r="F593" s="386"/>
      <c r="G593" s="128">
        <v>240</v>
      </c>
      <c r="H593" s="33" t="s">
        <v>340</v>
      </c>
      <c r="I593" s="14">
        <v>664</v>
      </c>
      <c r="J593" s="15" t="s">
        <v>322</v>
      </c>
      <c r="K593" s="15" t="s">
        <v>322</v>
      </c>
      <c r="L593" s="129" t="s">
        <v>322</v>
      </c>
      <c r="M593" s="130" t="s">
        <v>322</v>
      </c>
      <c r="N593" s="130"/>
      <c r="O593" s="130"/>
      <c r="P593" s="14" t="s">
        <v>322</v>
      </c>
      <c r="Q593" s="323">
        <f>Q594+Q624+Q630</f>
        <v>11069.5</v>
      </c>
      <c r="R593" s="196">
        <f>R594+R624+R630</f>
        <v>10090</v>
      </c>
      <c r="S593" s="196">
        <f>S594+S624+S630</f>
        <v>10090</v>
      </c>
    </row>
    <row r="594" spans="1:19" s="174" customFormat="1" ht="18.75" customHeight="1">
      <c r="A594" s="356">
        <v>100</v>
      </c>
      <c r="B594" s="356"/>
      <c r="C594" s="357"/>
      <c r="D594" s="357"/>
      <c r="E594" s="357"/>
      <c r="F594" s="357"/>
      <c r="G594" s="132">
        <v>240</v>
      </c>
      <c r="H594" s="133" t="s">
        <v>324</v>
      </c>
      <c r="I594" s="134">
        <v>664</v>
      </c>
      <c r="J594" s="135">
        <v>1</v>
      </c>
      <c r="K594" s="135" t="s">
        <v>395</v>
      </c>
      <c r="L594" s="136" t="s">
        <v>322</v>
      </c>
      <c r="M594" s="137" t="s">
        <v>322</v>
      </c>
      <c r="N594" s="137"/>
      <c r="O594" s="137" t="s">
        <v>322</v>
      </c>
      <c r="P594" s="134" t="s">
        <v>322</v>
      </c>
      <c r="Q594" s="197">
        <f aca="true" t="shared" si="67" ref="Q594:S595">Q595</f>
        <v>5727.9</v>
      </c>
      <c r="R594" s="197">
        <f t="shared" si="67"/>
        <v>4948.400000000001</v>
      </c>
      <c r="S594" s="197">
        <f t="shared" si="67"/>
        <v>4948.400000000001</v>
      </c>
    </row>
    <row r="595" spans="1:19" s="174" customFormat="1" ht="18.75" customHeight="1">
      <c r="A595" s="138"/>
      <c r="B595" s="139"/>
      <c r="C595" s="356">
        <v>113</v>
      </c>
      <c r="D595" s="357"/>
      <c r="E595" s="357"/>
      <c r="F595" s="357"/>
      <c r="G595" s="132">
        <v>240</v>
      </c>
      <c r="H595" s="133" t="s">
        <v>323</v>
      </c>
      <c r="I595" s="134">
        <v>664</v>
      </c>
      <c r="J595" s="135">
        <v>1</v>
      </c>
      <c r="K595" s="135">
        <v>13</v>
      </c>
      <c r="L595" s="136" t="s">
        <v>322</v>
      </c>
      <c r="M595" s="137" t="s">
        <v>322</v>
      </c>
      <c r="N595" s="137"/>
      <c r="O595" s="137" t="s">
        <v>322</v>
      </c>
      <c r="P595" s="134" t="s">
        <v>322</v>
      </c>
      <c r="Q595" s="197">
        <f t="shared" si="67"/>
        <v>5727.9</v>
      </c>
      <c r="R595" s="197">
        <f t="shared" si="67"/>
        <v>4948.400000000001</v>
      </c>
      <c r="S595" s="197">
        <f t="shared" si="67"/>
        <v>4948.400000000001</v>
      </c>
    </row>
    <row r="596" spans="1:19" ht="33.75" customHeight="1">
      <c r="A596" s="95"/>
      <c r="B596" s="96"/>
      <c r="C596" s="95"/>
      <c r="D596" s="109"/>
      <c r="E596" s="112"/>
      <c r="F596" s="112"/>
      <c r="G596" s="87"/>
      <c r="H596" s="11" t="s">
        <v>763</v>
      </c>
      <c r="I596" s="10">
        <v>664</v>
      </c>
      <c r="J596" s="16">
        <v>1</v>
      </c>
      <c r="K596" s="16">
        <v>13</v>
      </c>
      <c r="L596" s="93" t="s">
        <v>761</v>
      </c>
      <c r="M596" s="94" t="s">
        <v>349</v>
      </c>
      <c r="N596" s="94" t="s">
        <v>359</v>
      </c>
      <c r="O596" s="94" t="s">
        <v>394</v>
      </c>
      <c r="P596" s="10"/>
      <c r="Q596" s="198">
        <f>Q597+Q600+Q603+Q607+Q621</f>
        <v>5727.9</v>
      </c>
      <c r="R596" s="198">
        <f>R597+R600+R603+R607+R621</f>
        <v>4948.400000000001</v>
      </c>
      <c r="S596" s="198">
        <f>S597+S600+S603+S607+S621</f>
        <v>4948.400000000001</v>
      </c>
    </row>
    <row r="597" spans="1:19" ht="24.75" customHeight="1">
      <c r="A597" s="97"/>
      <c r="B597" s="96"/>
      <c r="C597" s="95"/>
      <c r="D597" s="107"/>
      <c r="E597" s="102"/>
      <c r="F597" s="102"/>
      <c r="G597" s="87"/>
      <c r="H597" s="11" t="s">
        <v>765</v>
      </c>
      <c r="I597" s="10">
        <v>664</v>
      </c>
      <c r="J597" s="16">
        <v>1</v>
      </c>
      <c r="K597" s="16">
        <v>13</v>
      </c>
      <c r="L597" s="16">
        <v>48</v>
      </c>
      <c r="M597" s="94" t="s">
        <v>349</v>
      </c>
      <c r="N597" s="94" t="s">
        <v>350</v>
      </c>
      <c r="O597" s="94" t="s">
        <v>394</v>
      </c>
      <c r="P597" s="10"/>
      <c r="Q597" s="198">
        <f aca="true" t="shared" si="68" ref="Q597:S598">Q598</f>
        <v>470</v>
      </c>
      <c r="R597" s="198">
        <f t="shared" si="68"/>
        <v>470</v>
      </c>
      <c r="S597" s="198">
        <f t="shared" si="68"/>
        <v>470</v>
      </c>
    </row>
    <row r="598" spans="1:19" ht="24.75" customHeight="1">
      <c r="A598" s="97"/>
      <c r="B598" s="96"/>
      <c r="C598" s="95"/>
      <c r="D598" s="107"/>
      <c r="E598" s="102"/>
      <c r="F598" s="102"/>
      <c r="G598" s="87"/>
      <c r="H598" s="11" t="s">
        <v>119</v>
      </c>
      <c r="I598" s="10">
        <v>664</v>
      </c>
      <c r="J598" s="16">
        <v>1</v>
      </c>
      <c r="K598" s="16">
        <v>13</v>
      </c>
      <c r="L598" s="16">
        <v>48</v>
      </c>
      <c r="M598" s="94" t="s">
        <v>349</v>
      </c>
      <c r="N598" s="94" t="s">
        <v>350</v>
      </c>
      <c r="O598" s="94" t="s">
        <v>79</v>
      </c>
      <c r="P598" s="10"/>
      <c r="Q598" s="198">
        <f t="shared" si="68"/>
        <v>470</v>
      </c>
      <c r="R598" s="198">
        <f t="shared" si="68"/>
        <v>470</v>
      </c>
      <c r="S598" s="198">
        <f t="shared" si="68"/>
        <v>470</v>
      </c>
    </row>
    <row r="599" spans="1:19" ht="24.75" customHeight="1">
      <c r="A599" s="97"/>
      <c r="B599" s="96"/>
      <c r="C599" s="95"/>
      <c r="D599" s="107"/>
      <c r="E599" s="102"/>
      <c r="F599" s="102"/>
      <c r="G599" s="87"/>
      <c r="H599" s="11" t="s">
        <v>459</v>
      </c>
      <c r="I599" s="10">
        <v>664</v>
      </c>
      <c r="J599" s="16">
        <v>1</v>
      </c>
      <c r="K599" s="16">
        <v>13</v>
      </c>
      <c r="L599" s="16">
        <v>48</v>
      </c>
      <c r="M599" s="94" t="s">
        <v>349</v>
      </c>
      <c r="N599" s="94" t="s">
        <v>350</v>
      </c>
      <c r="O599" s="94" t="s">
        <v>79</v>
      </c>
      <c r="P599" s="10">
        <v>240</v>
      </c>
      <c r="Q599" s="198">
        <v>470</v>
      </c>
      <c r="R599" s="198">
        <v>470</v>
      </c>
      <c r="S599" s="198">
        <v>470</v>
      </c>
    </row>
    <row r="600" spans="1:19" ht="39" customHeight="1">
      <c r="A600" s="97"/>
      <c r="B600" s="96"/>
      <c r="C600" s="95"/>
      <c r="D600" s="107"/>
      <c r="E600" s="102"/>
      <c r="F600" s="102"/>
      <c r="G600" s="87"/>
      <c r="H600" s="11" t="s">
        <v>766</v>
      </c>
      <c r="I600" s="10">
        <v>664</v>
      </c>
      <c r="J600" s="16">
        <v>1</v>
      </c>
      <c r="K600" s="16">
        <v>13</v>
      </c>
      <c r="L600" s="16">
        <v>48</v>
      </c>
      <c r="M600" s="94" t="s">
        <v>349</v>
      </c>
      <c r="N600" s="94" t="s">
        <v>367</v>
      </c>
      <c r="O600" s="94" t="s">
        <v>394</v>
      </c>
      <c r="P600" s="10"/>
      <c r="Q600" s="198">
        <f aca="true" t="shared" si="69" ref="Q600:S601">Q601</f>
        <v>100</v>
      </c>
      <c r="R600" s="198">
        <f t="shared" si="69"/>
        <v>100</v>
      </c>
      <c r="S600" s="198">
        <f t="shared" si="69"/>
        <v>100</v>
      </c>
    </row>
    <row r="601" spans="1:19" ht="33" customHeight="1">
      <c r="A601" s="97"/>
      <c r="B601" s="96"/>
      <c r="C601" s="95"/>
      <c r="D601" s="107"/>
      <c r="E601" s="102"/>
      <c r="F601" s="102"/>
      <c r="G601" s="87"/>
      <c r="H601" s="11" t="s">
        <v>767</v>
      </c>
      <c r="I601" s="10">
        <v>664</v>
      </c>
      <c r="J601" s="16">
        <v>1</v>
      </c>
      <c r="K601" s="16">
        <v>13</v>
      </c>
      <c r="L601" s="16">
        <v>48</v>
      </c>
      <c r="M601" s="94" t="s">
        <v>349</v>
      </c>
      <c r="N601" s="94" t="s">
        <v>367</v>
      </c>
      <c r="O601" s="94" t="s">
        <v>78</v>
      </c>
      <c r="P601" s="10"/>
      <c r="Q601" s="198">
        <f t="shared" si="69"/>
        <v>100</v>
      </c>
      <c r="R601" s="198">
        <f t="shared" si="69"/>
        <v>100</v>
      </c>
      <c r="S601" s="198">
        <f t="shared" si="69"/>
        <v>100</v>
      </c>
    </row>
    <row r="602" spans="1:19" ht="24.75" customHeight="1">
      <c r="A602" s="97"/>
      <c r="B602" s="96"/>
      <c r="C602" s="95"/>
      <c r="D602" s="107"/>
      <c r="E602" s="102"/>
      <c r="F602" s="102"/>
      <c r="G602" s="87"/>
      <c r="H602" s="11" t="s">
        <v>459</v>
      </c>
      <c r="I602" s="10">
        <v>664</v>
      </c>
      <c r="J602" s="16">
        <v>1</v>
      </c>
      <c r="K602" s="16">
        <v>13</v>
      </c>
      <c r="L602" s="16">
        <v>48</v>
      </c>
      <c r="M602" s="94" t="s">
        <v>349</v>
      </c>
      <c r="N602" s="94" t="s">
        <v>367</v>
      </c>
      <c r="O602" s="94" t="s">
        <v>78</v>
      </c>
      <c r="P602" s="10">
        <v>240</v>
      </c>
      <c r="Q602" s="198">
        <v>100</v>
      </c>
      <c r="R602" s="198">
        <v>100</v>
      </c>
      <c r="S602" s="198">
        <v>100</v>
      </c>
    </row>
    <row r="603" spans="1:19" ht="39.75" customHeight="1">
      <c r="A603" s="97"/>
      <c r="B603" s="96"/>
      <c r="C603" s="95"/>
      <c r="D603" s="107"/>
      <c r="E603" s="102"/>
      <c r="F603" s="102"/>
      <c r="G603" s="87"/>
      <c r="H603" s="11" t="s">
        <v>768</v>
      </c>
      <c r="I603" s="10">
        <v>664</v>
      </c>
      <c r="J603" s="16">
        <v>1</v>
      </c>
      <c r="K603" s="16">
        <v>13</v>
      </c>
      <c r="L603" s="16">
        <v>48</v>
      </c>
      <c r="M603" s="94" t="s">
        <v>349</v>
      </c>
      <c r="N603" s="94" t="s">
        <v>368</v>
      </c>
      <c r="O603" s="94" t="s">
        <v>394</v>
      </c>
      <c r="P603" s="10"/>
      <c r="Q603" s="198">
        <f>Q604</f>
        <v>143.6</v>
      </c>
      <c r="R603" s="198">
        <f>R604</f>
        <v>143.6</v>
      </c>
      <c r="S603" s="198">
        <f>S604</f>
        <v>143.6</v>
      </c>
    </row>
    <row r="604" spans="1:19" ht="28.5" customHeight="1">
      <c r="A604" s="97"/>
      <c r="B604" s="96"/>
      <c r="C604" s="95"/>
      <c r="D604" s="107"/>
      <c r="E604" s="102"/>
      <c r="F604" s="102"/>
      <c r="G604" s="87"/>
      <c r="H604" s="11" t="s">
        <v>37</v>
      </c>
      <c r="I604" s="10">
        <v>664</v>
      </c>
      <c r="J604" s="16">
        <v>1</v>
      </c>
      <c r="K604" s="16">
        <v>13</v>
      </c>
      <c r="L604" s="16">
        <v>48</v>
      </c>
      <c r="M604" s="94" t="s">
        <v>349</v>
      </c>
      <c r="N604" s="94" t="s">
        <v>368</v>
      </c>
      <c r="O604" s="94" t="s">
        <v>36</v>
      </c>
      <c r="P604" s="10"/>
      <c r="Q604" s="198">
        <f>SUM(Q605:Q606)</f>
        <v>143.6</v>
      </c>
      <c r="R604" s="198">
        <f>SUM(R605:R606)</f>
        <v>143.6</v>
      </c>
      <c r="S604" s="198">
        <f>SUM(S605:S606)</f>
        <v>143.6</v>
      </c>
    </row>
    <row r="605" spans="1:19" ht="24.75" customHeight="1">
      <c r="A605" s="97"/>
      <c r="B605" s="96"/>
      <c r="C605" s="95"/>
      <c r="D605" s="107"/>
      <c r="E605" s="102"/>
      <c r="F605" s="102"/>
      <c r="G605" s="87"/>
      <c r="H605" s="11" t="s">
        <v>459</v>
      </c>
      <c r="I605" s="10">
        <v>664</v>
      </c>
      <c r="J605" s="16">
        <v>1</v>
      </c>
      <c r="K605" s="16">
        <v>13</v>
      </c>
      <c r="L605" s="16">
        <v>48</v>
      </c>
      <c r="M605" s="94" t="s">
        <v>349</v>
      </c>
      <c r="N605" s="94" t="s">
        <v>368</v>
      </c>
      <c r="O605" s="94" t="s">
        <v>36</v>
      </c>
      <c r="P605" s="10">
        <v>240</v>
      </c>
      <c r="Q605" s="198">
        <v>108</v>
      </c>
      <c r="R605" s="198">
        <v>108</v>
      </c>
      <c r="S605" s="198">
        <v>108</v>
      </c>
    </row>
    <row r="606" spans="1:19" ht="24.75" customHeight="1">
      <c r="A606" s="97"/>
      <c r="B606" s="96"/>
      <c r="C606" s="95"/>
      <c r="D606" s="107"/>
      <c r="E606" s="102"/>
      <c r="F606" s="102"/>
      <c r="G606" s="87"/>
      <c r="H606" s="5" t="s">
        <v>460</v>
      </c>
      <c r="I606" s="10">
        <v>664</v>
      </c>
      <c r="J606" s="16">
        <v>1</v>
      </c>
      <c r="K606" s="16">
        <v>13</v>
      </c>
      <c r="L606" s="16">
        <v>48</v>
      </c>
      <c r="M606" s="94" t="s">
        <v>349</v>
      </c>
      <c r="N606" s="94" t="s">
        <v>368</v>
      </c>
      <c r="O606" s="94" t="s">
        <v>36</v>
      </c>
      <c r="P606" s="10">
        <v>850</v>
      </c>
      <c r="Q606" s="198">
        <v>35.6</v>
      </c>
      <c r="R606" s="198">
        <v>35.6</v>
      </c>
      <c r="S606" s="198">
        <v>35.6</v>
      </c>
    </row>
    <row r="607" spans="1:19" ht="24.75" customHeight="1">
      <c r="A607" s="97"/>
      <c r="B607" s="96"/>
      <c r="C607" s="95"/>
      <c r="D607" s="107"/>
      <c r="E607" s="102"/>
      <c r="F607" s="102"/>
      <c r="G607" s="87"/>
      <c r="H607" s="11" t="s">
        <v>769</v>
      </c>
      <c r="I607" s="10">
        <v>664</v>
      </c>
      <c r="J607" s="16">
        <v>1</v>
      </c>
      <c r="K607" s="16">
        <v>13</v>
      </c>
      <c r="L607" s="16">
        <v>48</v>
      </c>
      <c r="M607" s="94" t="s">
        <v>349</v>
      </c>
      <c r="N607" s="94" t="s">
        <v>363</v>
      </c>
      <c r="O607" s="94" t="s">
        <v>394</v>
      </c>
      <c r="P607" s="10"/>
      <c r="Q607" s="198">
        <f>Q608+Q613+Q615+Q618</f>
        <v>4940.599999999999</v>
      </c>
      <c r="R607" s="198">
        <f>R608+R613+R615+R618</f>
        <v>4161.1</v>
      </c>
      <c r="S607" s="198">
        <f>S608+S613+S615+S618</f>
        <v>4161.1</v>
      </c>
    </row>
    <row r="608" spans="1:19" ht="24.75" customHeight="1">
      <c r="A608" s="97"/>
      <c r="B608" s="96"/>
      <c r="C608" s="95"/>
      <c r="D608" s="107"/>
      <c r="E608" s="102"/>
      <c r="F608" s="102"/>
      <c r="G608" s="87"/>
      <c r="H608" s="11" t="s">
        <v>100</v>
      </c>
      <c r="I608" s="10">
        <v>664</v>
      </c>
      <c r="J608" s="16">
        <v>1</v>
      </c>
      <c r="K608" s="16">
        <v>13</v>
      </c>
      <c r="L608" s="16">
        <v>48</v>
      </c>
      <c r="M608" s="94" t="s">
        <v>349</v>
      </c>
      <c r="N608" s="94" t="s">
        <v>363</v>
      </c>
      <c r="O608" s="94" t="s">
        <v>400</v>
      </c>
      <c r="P608" s="10"/>
      <c r="Q608" s="198">
        <f>Q609+Q610+Q611+Q612</f>
        <v>3564.8</v>
      </c>
      <c r="R608" s="198">
        <f>R609+R610+R611+R612</f>
        <v>3564.9</v>
      </c>
      <c r="S608" s="198">
        <f>S609+S610+S611+S612</f>
        <v>3564.9</v>
      </c>
    </row>
    <row r="609" spans="1:19" ht="24.75" customHeight="1">
      <c r="A609" s="97"/>
      <c r="B609" s="96"/>
      <c r="C609" s="95"/>
      <c r="D609" s="107"/>
      <c r="E609" s="102"/>
      <c r="F609" s="102"/>
      <c r="G609" s="87"/>
      <c r="H609" s="11" t="s">
        <v>321</v>
      </c>
      <c r="I609" s="10">
        <v>664</v>
      </c>
      <c r="J609" s="16">
        <v>1</v>
      </c>
      <c r="K609" s="16">
        <v>13</v>
      </c>
      <c r="L609" s="16">
        <v>48</v>
      </c>
      <c r="M609" s="94" t="s">
        <v>349</v>
      </c>
      <c r="N609" s="94" t="s">
        <v>363</v>
      </c>
      <c r="O609" s="94" t="s">
        <v>400</v>
      </c>
      <c r="P609" s="10">
        <v>120</v>
      </c>
      <c r="Q609" s="198">
        <v>3035.3</v>
      </c>
      <c r="R609" s="198">
        <v>3035.3</v>
      </c>
      <c r="S609" s="198">
        <v>3035.3</v>
      </c>
    </row>
    <row r="610" spans="1:19" ht="24.75" customHeight="1">
      <c r="A610" s="97"/>
      <c r="B610" s="96"/>
      <c r="C610" s="95"/>
      <c r="D610" s="107"/>
      <c r="E610" s="102"/>
      <c r="F610" s="102"/>
      <c r="G610" s="87"/>
      <c r="H610" s="11" t="s">
        <v>459</v>
      </c>
      <c r="I610" s="10">
        <v>664</v>
      </c>
      <c r="J610" s="16">
        <v>1</v>
      </c>
      <c r="K610" s="16">
        <v>13</v>
      </c>
      <c r="L610" s="16">
        <v>48</v>
      </c>
      <c r="M610" s="94" t="s">
        <v>349</v>
      </c>
      <c r="N610" s="94" t="s">
        <v>363</v>
      </c>
      <c r="O610" s="94" t="s">
        <v>400</v>
      </c>
      <c r="P610" s="10">
        <v>240</v>
      </c>
      <c r="Q610" s="198">
        <v>499.5</v>
      </c>
      <c r="R610" s="198">
        <v>499.6</v>
      </c>
      <c r="S610" s="198">
        <v>499.6</v>
      </c>
    </row>
    <row r="611" spans="1:19" ht="16.5" customHeight="1">
      <c r="A611" s="97"/>
      <c r="B611" s="96"/>
      <c r="C611" s="95"/>
      <c r="D611" s="107"/>
      <c r="E611" s="102"/>
      <c r="F611" s="102"/>
      <c r="G611" s="87"/>
      <c r="H611" s="5" t="s">
        <v>466</v>
      </c>
      <c r="I611" s="10">
        <v>664</v>
      </c>
      <c r="J611" s="16">
        <v>1</v>
      </c>
      <c r="K611" s="16">
        <v>13</v>
      </c>
      <c r="L611" s="16">
        <v>48</v>
      </c>
      <c r="M611" s="94" t="s">
        <v>349</v>
      </c>
      <c r="N611" s="94" t="s">
        <v>363</v>
      </c>
      <c r="O611" s="94" t="s">
        <v>400</v>
      </c>
      <c r="P611" s="10">
        <v>830</v>
      </c>
      <c r="Q611" s="198">
        <v>10</v>
      </c>
      <c r="R611" s="198">
        <v>10</v>
      </c>
      <c r="S611" s="198">
        <v>10</v>
      </c>
    </row>
    <row r="612" spans="1:19" ht="18.75" customHeight="1">
      <c r="A612" s="97"/>
      <c r="B612" s="96"/>
      <c r="C612" s="95"/>
      <c r="D612" s="107"/>
      <c r="E612" s="102"/>
      <c r="F612" s="102"/>
      <c r="G612" s="87"/>
      <c r="H612" s="5" t="s">
        <v>460</v>
      </c>
      <c r="I612" s="10">
        <v>664</v>
      </c>
      <c r="J612" s="16">
        <v>1</v>
      </c>
      <c r="K612" s="16">
        <v>13</v>
      </c>
      <c r="L612" s="16">
        <v>48</v>
      </c>
      <c r="M612" s="94" t="s">
        <v>349</v>
      </c>
      <c r="N612" s="94" t="s">
        <v>363</v>
      </c>
      <c r="O612" s="94" t="s">
        <v>400</v>
      </c>
      <c r="P612" s="10">
        <v>850</v>
      </c>
      <c r="Q612" s="198">
        <v>20</v>
      </c>
      <c r="R612" s="198">
        <v>20</v>
      </c>
      <c r="S612" s="198">
        <v>20</v>
      </c>
    </row>
    <row r="613" spans="1:19" ht="36" customHeight="1">
      <c r="A613" s="97"/>
      <c r="B613" s="96"/>
      <c r="C613" s="95"/>
      <c r="D613" s="107"/>
      <c r="E613" s="102"/>
      <c r="F613" s="102"/>
      <c r="G613" s="87"/>
      <c r="H613" s="11" t="s">
        <v>610</v>
      </c>
      <c r="I613" s="10">
        <v>664</v>
      </c>
      <c r="J613" s="16">
        <v>1</v>
      </c>
      <c r="K613" s="16">
        <v>13</v>
      </c>
      <c r="L613" s="16">
        <v>48</v>
      </c>
      <c r="M613" s="94" t="s">
        <v>349</v>
      </c>
      <c r="N613" s="94" t="s">
        <v>363</v>
      </c>
      <c r="O613" s="94" t="s">
        <v>609</v>
      </c>
      <c r="P613" s="10"/>
      <c r="Q613" s="198">
        <f>Q614</f>
        <v>596.2</v>
      </c>
      <c r="R613" s="198">
        <f>R614</f>
        <v>596.2</v>
      </c>
      <c r="S613" s="198">
        <f>S614</f>
        <v>596.2</v>
      </c>
    </row>
    <row r="614" spans="1:19" ht="24.75" customHeight="1">
      <c r="A614" s="97"/>
      <c r="B614" s="96"/>
      <c r="C614" s="95"/>
      <c r="D614" s="107"/>
      <c r="E614" s="102"/>
      <c r="F614" s="102"/>
      <c r="G614" s="87"/>
      <c r="H614" s="11" t="s">
        <v>321</v>
      </c>
      <c r="I614" s="10">
        <v>664</v>
      </c>
      <c r="J614" s="16">
        <v>1</v>
      </c>
      <c r="K614" s="16">
        <v>13</v>
      </c>
      <c r="L614" s="16">
        <v>48</v>
      </c>
      <c r="M614" s="94" t="s">
        <v>349</v>
      </c>
      <c r="N614" s="94" t="s">
        <v>363</v>
      </c>
      <c r="O614" s="94" t="s">
        <v>609</v>
      </c>
      <c r="P614" s="10">
        <v>120</v>
      </c>
      <c r="Q614" s="198">
        <v>596.2</v>
      </c>
      <c r="R614" s="198">
        <v>596.2</v>
      </c>
      <c r="S614" s="198">
        <v>596.2</v>
      </c>
    </row>
    <row r="615" spans="1:19" ht="51.75" customHeight="1">
      <c r="A615" s="97"/>
      <c r="B615" s="96"/>
      <c r="C615" s="95"/>
      <c r="D615" s="107"/>
      <c r="E615" s="102"/>
      <c r="F615" s="102"/>
      <c r="G615" s="87"/>
      <c r="H615" s="11" t="s">
        <v>770</v>
      </c>
      <c r="I615" s="10">
        <v>664</v>
      </c>
      <c r="J615" s="16">
        <v>1</v>
      </c>
      <c r="K615" s="16">
        <v>13</v>
      </c>
      <c r="L615" s="16">
        <v>48</v>
      </c>
      <c r="M615" s="94" t="s">
        <v>349</v>
      </c>
      <c r="N615" s="94" t="s">
        <v>363</v>
      </c>
      <c r="O615" s="94" t="s">
        <v>480</v>
      </c>
      <c r="P615" s="10"/>
      <c r="Q615" s="198">
        <f>Q616+Q617</f>
        <v>344.2</v>
      </c>
      <c r="R615" s="198">
        <f>R616+R617</f>
        <v>0</v>
      </c>
      <c r="S615" s="198">
        <f>S616+S617</f>
        <v>0</v>
      </c>
    </row>
    <row r="616" spans="1:19" ht="24.75" customHeight="1">
      <c r="A616" s="97"/>
      <c r="B616" s="96"/>
      <c r="C616" s="95"/>
      <c r="D616" s="107"/>
      <c r="E616" s="102"/>
      <c r="F616" s="102"/>
      <c r="G616" s="87"/>
      <c r="H616" s="11" t="s">
        <v>321</v>
      </c>
      <c r="I616" s="10">
        <v>664</v>
      </c>
      <c r="J616" s="16">
        <v>1</v>
      </c>
      <c r="K616" s="16">
        <v>13</v>
      </c>
      <c r="L616" s="16">
        <v>48</v>
      </c>
      <c r="M616" s="94" t="s">
        <v>349</v>
      </c>
      <c r="N616" s="94" t="s">
        <v>363</v>
      </c>
      <c r="O616" s="94" t="s">
        <v>480</v>
      </c>
      <c r="P616" s="10">
        <v>120</v>
      </c>
      <c r="Q616" s="198">
        <v>335.7</v>
      </c>
      <c r="R616" s="198">
        <v>0</v>
      </c>
      <c r="S616" s="198">
        <v>0</v>
      </c>
    </row>
    <row r="617" spans="1:19" ht="24.75" customHeight="1">
      <c r="A617" s="97"/>
      <c r="B617" s="96"/>
      <c r="C617" s="95"/>
      <c r="D617" s="107"/>
      <c r="E617" s="102"/>
      <c r="F617" s="102"/>
      <c r="G617" s="87"/>
      <c r="H617" s="11" t="s">
        <v>459</v>
      </c>
      <c r="I617" s="10">
        <v>664</v>
      </c>
      <c r="J617" s="16">
        <v>1</v>
      </c>
      <c r="K617" s="16">
        <v>13</v>
      </c>
      <c r="L617" s="16">
        <v>48</v>
      </c>
      <c r="M617" s="94" t="s">
        <v>349</v>
      </c>
      <c r="N617" s="94" t="s">
        <v>363</v>
      </c>
      <c r="O617" s="94" t="s">
        <v>480</v>
      </c>
      <c r="P617" s="10">
        <v>240</v>
      </c>
      <c r="Q617" s="198">
        <v>8.5</v>
      </c>
      <c r="R617" s="198">
        <v>0</v>
      </c>
      <c r="S617" s="198">
        <v>0</v>
      </c>
    </row>
    <row r="618" spans="1:19" ht="24.75" customHeight="1">
      <c r="A618" s="97"/>
      <c r="B618" s="96"/>
      <c r="C618" s="95"/>
      <c r="D618" s="107"/>
      <c r="E618" s="102"/>
      <c r="F618" s="102"/>
      <c r="G618" s="87"/>
      <c r="H618" s="11" t="s">
        <v>771</v>
      </c>
      <c r="I618" s="10">
        <v>664</v>
      </c>
      <c r="J618" s="16">
        <v>1</v>
      </c>
      <c r="K618" s="16">
        <v>13</v>
      </c>
      <c r="L618" s="16">
        <v>48</v>
      </c>
      <c r="M618" s="94" t="s">
        <v>349</v>
      </c>
      <c r="N618" s="94" t="s">
        <v>363</v>
      </c>
      <c r="O618" s="94" t="s">
        <v>481</v>
      </c>
      <c r="P618" s="10"/>
      <c r="Q618" s="198">
        <f>Q619+Q620</f>
        <v>435.4</v>
      </c>
      <c r="R618" s="198">
        <f>R619+R620</f>
        <v>0</v>
      </c>
      <c r="S618" s="198">
        <f>S619+S620</f>
        <v>0</v>
      </c>
    </row>
    <row r="619" spans="1:19" ht="24.75" customHeight="1">
      <c r="A619" s="97"/>
      <c r="B619" s="96"/>
      <c r="C619" s="95"/>
      <c r="D619" s="107"/>
      <c r="E619" s="102"/>
      <c r="F619" s="102"/>
      <c r="G619" s="87"/>
      <c r="H619" s="11" t="s">
        <v>321</v>
      </c>
      <c r="I619" s="10">
        <v>664</v>
      </c>
      <c r="J619" s="16">
        <v>1</v>
      </c>
      <c r="K619" s="16">
        <v>13</v>
      </c>
      <c r="L619" s="16">
        <v>48</v>
      </c>
      <c r="M619" s="94" t="s">
        <v>349</v>
      </c>
      <c r="N619" s="94" t="s">
        <v>363</v>
      </c>
      <c r="O619" s="94" t="s">
        <v>481</v>
      </c>
      <c r="P619" s="10">
        <v>120</v>
      </c>
      <c r="Q619" s="198">
        <v>426.9</v>
      </c>
      <c r="R619" s="198">
        <v>0</v>
      </c>
      <c r="S619" s="198">
        <v>0</v>
      </c>
    </row>
    <row r="620" spans="1:19" ht="24.75" customHeight="1">
      <c r="A620" s="97"/>
      <c r="B620" s="96"/>
      <c r="C620" s="95"/>
      <c r="D620" s="107"/>
      <c r="E620" s="102"/>
      <c r="F620" s="102"/>
      <c r="G620" s="87"/>
      <c r="H620" s="11" t="s">
        <v>459</v>
      </c>
      <c r="I620" s="10">
        <v>664</v>
      </c>
      <c r="J620" s="16">
        <v>1</v>
      </c>
      <c r="K620" s="16">
        <v>13</v>
      </c>
      <c r="L620" s="16">
        <v>48</v>
      </c>
      <c r="M620" s="94" t="s">
        <v>349</v>
      </c>
      <c r="N620" s="94" t="s">
        <v>363</v>
      </c>
      <c r="O620" s="94" t="s">
        <v>481</v>
      </c>
      <c r="P620" s="10">
        <v>240</v>
      </c>
      <c r="Q620" s="198">
        <v>8.5</v>
      </c>
      <c r="R620" s="198">
        <v>0</v>
      </c>
      <c r="S620" s="198">
        <v>0</v>
      </c>
    </row>
    <row r="621" spans="1:19" ht="51.75" customHeight="1">
      <c r="A621" s="97"/>
      <c r="B621" s="96"/>
      <c r="C621" s="95"/>
      <c r="D621" s="107"/>
      <c r="E621" s="102"/>
      <c r="F621" s="102"/>
      <c r="G621" s="87"/>
      <c r="H621" s="11" t="s">
        <v>762</v>
      </c>
      <c r="I621" s="10">
        <v>664</v>
      </c>
      <c r="J621" s="16">
        <v>1</v>
      </c>
      <c r="K621" s="16">
        <v>13</v>
      </c>
      <c r="L621" s="93" t="s">
        <v>761</v>
      </c>
      <c r="M621" s="94" t="s">
        <v>349</v>
      </c>
      <c r="N621" s="94" t="s">
        <v>760</v>
      </c>
      <c r="O621" s="94" t="s">
        <v>394</v>
      </c>
      <c r="P621" s="10"/>
      <c r="Q621" s="198">
        <f aca="true" t="shared" si="70" ref="Q621:S622">Q622</f>
        <v>73.7</v>
      </c>
      <c r="R621" s="198">
        <f t="shared" si="70"/>
        <v>73.7</v>
      </c>
      <c r="S621" s="198">
        <f t="shared" si="70"/>
        <v>73.7</v>
      </c>
    </row>
    <row r="622" spans="1:19" ht="50.25" customHeight="1">
      <c r="A622" s="97"/>
      <c r="B622" s="96"/>
      <c r="C622" s="95"/>
      <c r="D622" s="107"/>
      <c r="E622" s="102"/>
      <c r="F622" s="102"/>
      <c r="G622" s="87"/>
      <c r="H622" s="11" t="s">
        <v>61</v>
      </c>
      <c r="I622" s="10">
        <v>664</v>
      </c>
      <c r="J622" s="16">
        <v>1</v>
      </c>
      <c r="K622" s="16">
        <v>13</v>
      </c>
      <c r="L622" s="16">
        <v>48</v>
      </c>
      <c r="M622" s="94" t="s">
        <v>349</v>
      </c>
      <c r="N622" s="94" t="s">
        <v>760</v>
      </c>
      <c r="O622" s="94" t="s">
        <v>525</v>
      </c>
      <c r="P622" s="10"/>
      <c r="Q622" s="198">
        <f t="shared" si="70"/>
        <v>73.7</v>
      </c>
      <c r="R622" s="198">
        <f t="shared" si="70"/>
        <v>73.7</v>
      </c>
      <c r="S622" s="198">
        <f t="shared" si="70"/>
        <v>73.7</v>
      </c>
    </row>
    <row r="623" spans="1:19" ht="24.75" customHeight="1">
      <c r="A623" s="97"/>
      <c r="B623" s="96"/>
      <c r="C623" s="95"/>
      <c r="D623" s="107"/>
      <c r="E623" s="102"/>
      <c r="F623" s="102"/>
      <c r="G623" s="87"/>
      <c r="H623" s="11" t="s">
        <v>459</v>
      </c>
      <c r="I623" s="10">
        <v>664</v>
      </c>
      <c r="J623" s="16">
        <v>1</v>
      </c>
      <c r="K623" s="16">
        <v>13</v>
      </c>
      <c r="L623" s="16">
        <v>48</v>
      </c>
      <c r="M623" s="94" t="s">
        <v>349</v>
      </c>
      <c r="N623" s="94" t="s">
        <v>760</v>
      </c>
      <c r="O623" s="94" t="s">
        <v>525</v>
      </c>
      <c r="P623" s="10">
        <v>240</v>
      </c>
      <c r="Q623" s="198">
        <v>73.7</v>
      </c>
      <c r="R623" s="198">
        <v>73.7</v>
      </c>
      <c r="S623" s="198">
        <v>73.7</v>
      </c>
    </row>
    <row r="624" spans="1:19" s="174" customFormat="1" ht="27.75" customHeight="1">
      <c r="A624" s="138"/>
      <c r="B624" s="139"/>
      <c r="C624" s="138"/>
      <c r="D624" s="131"/>
      <c r="E624" s="131"/>
      <c r="F624" s="131"/>
      <c r="G624" s="132"/>
      <c r="H624" s="145" t="s">
        <v>319</v>
      </c>
      <c r="I624" s="134">
        <v>664</v>
      </c>
      <c r="J624" s="135">
        <v>4</v>
      </c>
      <c r="K624" s="135" t="s">
        <v>395</v>
      </c>
      <c r="L624" s="136"/>
      <c r="M624" s="137"/>
      <c r="N624" s="137"/>
      <c r="O624" s="137"/>
      <c r="P624" s="221"/>
      <c r="Q624" s="202">
        <f>Q625</f>
        <v>200</v>
      </c>
      <c r="R624" s="202">
        <f aca="true" t="shared" si="71" ref="R624:S628">R625</f>
        <v>0</v>
      </c>
      <c r="S624" s="202">
        <f t="shared" si="71"/>
        <v>0</v>
      </c>
    </row>
    <row r="625" spans="1:19" s="174" customFormat="1" ht="30" customHeight="1">
      <c r="A625" s="138"/>
      <c r="B625" s="139"/>
      <c r="C625" s="138"/>
      <c r="D625" s="131"/>
      <c r="E625" s="131"/>
      <c r="F625" s="131"/>
      <c r="G625" s="132"/>
      <c r="H625" s="145" t="s">
        <v>96</v>
      </c>
      <c r="I625" s="134">
        <v>664</v>
      </c>
      <c r="J625" s="135">
        <v>4</v>
      </c>
      <c r="K625" s="135">
        <v>9</v>
      </c>
      <c r="L625" s="136"/>
      <c r="M625" s="137"/>
      <c r="N625" s="137"/>
      <c r="O625" s="137"/>
      <c r="P625" s="221"/>
      <c r="Q625" s="202">
        <f>Q626</f>
        <v>200</v>
      </c>
      <c r="R625" s="202">
        <f t="shared" si="71"/>
        <v>0</v>
      </c>
      <c r="S625" s="202">
        <f t="shared" si="71"/>
        <v>0</v>
      </c>
    </row>
    <row r="626" spans="1:19" ht="36.75" customHeight="1">
      <c r="A626" s="97"/>
      <c r="B626" s="96"/>
      <c r="C626" s="95"/>
      <c r="D626" s="92"/>
      <c r="E626" s="92"/>
      <c r="F626" s="92"/>
      <c r="G626" s="87"/>
      <c r="H626" s="5" t="s">
        <v>513</v>
      </c>
      <c r="I626" s="10">
        <v>664</v>
      </c>
      <c r="J626" s="16">
        <v>4</v>
      </c>
      <c r="K626" s="16">
        <v>9</v>
      </c>
      <c r="L626" s="93" t="s">
        <v>363</v>
      </c>
      <c r="M626" s="94" t="s">
        <v>349</v>
      </c>
      <c r="N626" s="94" t="s">
        <v>359</v>
      </c>
      <c r="O626" s="94" t="s">
        <v>394</v>
      </c>
      <c r="P626" s="23"/>
      <c r="Q626" s="203">
        <f>Q627</f>
        <v>200</v>
      </c>
      <c r="R626" s="203">
        <f t="shared" si="71"/>
        <v>0</v>
      </c>
      <c r="S626" s="203">
        <f t="shared" si="71"/>
        <v>0</v>
      </c>
    </row>
    <row r="627" spans="1:19" ht="24" customHeight="1">
      <c r="A627" s="97"/>
      <c r="B627" s="96"/>
      <c r="C627" s="95"/>
      <c r="D627" s="92"/>
      <c r="E627" s="92"/>
      <c r="F627" s="92"/>
      <c r="G627" s="87"/>
      <c r="H627" s="5" t="s">
        <v>522</v>
      </c>
      <c r="I627" s="10">
        <v>664</v>
      </c>
      <c r="J627" s="16">
        <v>4</v>
      </c>
      <c r="K627" s="16">
        <v>9</v>
      </c>
      <c r="L627" s="93" t="s">
        <v>363</v>
      </c>
      <c r="M627" s="94" t="s">
        <v>349</v>
      </c>
      <c r="N627" s="94" t="s">
        <v>363</v>
      </c>
      <c r="O627" s="94" t="s">
        <v>394</v>
      </c>
      <c r="P627" s="23"/>
      <c r="Q627" s="203">
        <f>Q628</f>
        <v>200</v>
      </c>
      <c r="R627" s="203">
        <f t="shared" si="71"/>
        <v>0</v>
      </c>
      <c r="S627" s="203">
        <f t="shared" si="71"/>
        <v>0</v>
      </c>
    </row>
    <row r="628" spans="1:19" ht="23.25" customHeight="1">
      <c r="A628" s="97"/>
      <c r="B628" s="96"/>
      <c r="C628" s="95"/>
      <c r="D628" s="92"/>
      <c r="E628" s="92"/>
      <c r="F628" s="92"/>
      <c r="G628" s="87"/>
      <c r="H628" s="5" t="s">
        <v>523</v>
      </c>
      <c r="I628" s="10">
        <v>664</v>
      </c>
      <c r="J628" s="16">
        <v>4</v>
      </c>
      <c r="K628" s="16">
        <v>9</v>
      </c>
      <c r="L628" s="93" t="s">
        <v>363</v>
      </c>
      <c r="M628" s="94" t="s">
        <v>349</v>
      </c>
      <c r="N628" s="94" t="s">
        <v>363</v>
      </c>
      <c r="O628" s="94" t="s">
        <v>503</v>
      </c>
      <c r="P628" s="23"/>
      <c r="Q628" s="203">
        <f>Q629</f>
        <v>200</v>
      </c>
      <c r="R628" s="203">
        <f t="shared" si="71"/>
        <v>0</v>
      </c>
      <c r="S628" s="203">
        <f t="shared" si="71"/>
        <v>0</v>
      </c>
    </row>
    <row r="629" spans="1:19" ht="20.25" customHeight="1">
      <c r="A629" s="97"/>
      <c r="B629" s="96"/>
      <c r="C629" s="95"/>
      <c r="D629" s="92"/>
      <c r="E629" s="92"/>
      <c r="F629" s="92"/>
      <c r="G629" s="87"/>
      <c r="H629" s="5" t="s">
        <v>512</v>
      </c>
      <c r="I629" s="10">
        <v>664</v>
      </c>
      <c r="J629" s="16">
        <v>4</v>
      </c>
      <c r="K629" s="16">
        <v>9</v>
      </c>
      <c r="L629" s="93" t="s">
        <v>363</v>
      </c>
      <c r="M629" s="94" t="s">
        <v>349</v>
      </c>
      <c r="N629" s="94" t="s">
        <v>363</v>
      </c>
      <c r="O629" s="94" t="s">
        <v>503</v>
      </c>
      <c r="P629" s="23">
        <v>240</v>
      </c>
      <c r="Q629" s="203">
        <v>200</v>
      </c>
      <c r="R629" s="203">
        <v>0</v>
      </c>
      <c r="S629" s="203">
        <v>0</v>
      </c>
    </row>
    <row r="630" spans="1:19" s="174" customFormat="1" ht="20.25" customHeight="1">
      <c r="A630" s="138"/>
      <c r="B630" s="139"/>
      <c r="C630" s="138"/>
      <c r="D630" s="210"/>
      <c r="E630" s="161"/>
      <c r="F630" s="161"/>
      <c r="G630" s="132"/>
      <c r="H630" s="133" t="s">
        <v>329</v>
      </c>
      <c r="I630" s="134">
        <v>664</v>
      </c>
      <c r="J630" s="135">
        <v>10</v>
      </c>
      <c r="K630" s="135" t="s">
        <v>395</v>
      </c>
      <c r="L630" s="136"/>
      <c r="M630" s="137"/>
      <c r="N630" s="137"/>
      <c r="O630" s="137"/>
      <c r="P630" s="221"/>
      <c r="Q630" s="202">
        <f>Q631</f>
        <v>5141.6</v>
      </c>
      <c r="R630" s="202">
        <f aca="true" t="shared" si="72" ref="R630:S634">R631</f>
        <v>5141.6</v>
      </c>
      <c r="S630" s="202">
        <f t="shared" si="72"/>
        <v>5141.6</v>
      </c>
    </row>
    <row r="631" spans="1:19" s="174" customFormat="1" ht="20.25" customHeight="1">
      <c r="A631" s="138"/>
      <c r="B631" s="139"/>
      <c r="C631" s="138"/>
      <c r="D631" s="210"/>
      <c r="E631" s="161"/>
      <c r="F631" s="161"/>
      <c r="G631" s="132"/>
      <c r="H631" s="133" t="s">
        <v>328</v>
      </c>
      <c r="I631" s="134">
        <v>664</v>
      </c>
      <c r="J631" s="135">
        <v>10</v>
      </c>
      <c r="K631" s="135">
        <v>3</v>
      </c>
      <c r="L631" s="136"/>
      <c r="M631" s="137"/>
      <c r="N631" s="137"/>
      <c r="O631" s="137"/>
      <c r="P631" s="221"/>
      <c r="Q631" s="202">
        <f>Q632</f>
        <v>5141.6</v>
      </c>
      <c r="R631" s="202">
        <f t="shared" si="72"/>
        <v>5141.6</v>
      </c>
      <c r="S631" s="202">
        <f t="shared" si="72"/>
        <v>5141.6</v>
      </c>
    </row>
    <row r="632" spans="1:19" ht="37.5" customHeight="1">
      <c r="A632" s="95"/>
      <c r="B632" s="96"/>
      <c r="C632" s="95"/>
      <c r="D632" s="109"/>
      <c r="E632" s="112"/>
      <c r="F632" s="112"/>
      <c r="G632" s="87"/>
      <c r="H632" s="11" t="s">
        <v>763</v>
      </c>
      <c r="I632" s="10">
        <v>664</v>
      </c>
      <c r="J632" s="16">
        <v>10</v>
      </c>
      <c r="K632" s="16">
        <v>3</v>
      </c>
      <c r="L632" s="93" t="s">
        <v>761</v>
      </c>
      <c r="M632" s="94" t="s">
        <v>349</v>
      </c>
      <c r="N632" s="94" t="s">
        <v>359</v>
      </c>
      <c r="O632" s="94" t="s">
        <v>394</v>
      </c>
      <c r="P632" s="23"/>
      <c r="Q632" s="203">
        <f>Q633</f>
        <v>5141.6</v>
      </c>
      <c r="R632" s="203">
        <f t="shared" si="72"/>
        <v>5141.6</v>
      </c>
      <c r="S632" s="203">
        <f t="shared" si="72"/>
        <v>5141.6</v>
      </c>
    </row>
    <row r="633" spans="1:19" ht="50.25" customHeight="1">
      <c r="A633" s="95"/>
      <c r="B633" s="96"/>
      <c r="C633" s="95"/>
      <c r="D633" s="109"/>
      <c r="E633" s="112"/>
      <c r="F633" s="112"/>
      <c r="G633" s="87"/>
      <c r="H633" s="11" t="s">
        <v>762</v>
      </c>
      <c r="I633" s="10">
        <v>664</v>
      </c>
      <c r="J633" s="16">
        <v>10</v>
      </c>
      <c r="K633" s="16">
        <v>3</v>
      </c>
      <c r="L633" s="93" t="s">
        <v>761</v>
      </c>
      <c r="M633" s="94" t="s">
        <v>349</v>
      </c>
      <c r="N633" s="94" t="s">
        <v>764</v>
      </c>
      <c r="O633" s="94" t="s">
        <v>394</v>
      </c>
      <c r="P633" s="23"/>
      <c r="Q633" s="203">
        <f>Q634</f>
        <v>5141.6</v>
      </c>
      <c r="R633" s="203">
        <f t="shared" si="72"/>
        <v>5141.6</v>
      </c>
      <c r="S633" s="203">
        <f t="shared" si="72"/>
        <v>5141.6</v>
      </c>
    </row>
    <row r="634" spans="1:19" ht="51" customHeight="1">
      <c r="A634" s="97"/>
      <c r="B634" s="96"/>
      <c r="C634" s="101"/>
      <c r="D634" s="99"/>
      <c r="E634" s="111"/>
      <c r="F634" s="111"/>
      <c r="G634" s="87"/>
      <c r="H634" s="11" t="s">
        <v>61</v>
      </c>
      <c r="I634" s="10">
        <v>664</v>
      </c>
      <c r="J634" s="16">
        <v>10</v>
      </c>
      <c r="K634" s="16">
        <v>3</v>
      </c>
      <c r="L634" s="93" t="s">
        <v>761</v>
      </c>
      <c r="M634" s="94" t="s">
        <v>349</v>
      </c>
      <c r="N634" s="94" t="s">
        <v>760</v>
      </c>
      <c r="O634" s="94" t="s">
        <v>525</v>
      </c>
      <c r="P634" s="10"/>
      <c r="Q634" s="198">
        <f>Q635</f>
        <v>5141.6</v>
      </c>
      <c r="R634" s="198">
        <f t="shared" si="72"/>
        <v>5141.6</v>
      </c>
      <c r="S634" s="198">
        <f t="shared" si="72"/>
        <v>5141.6</v>
      </c>
    </row>
    <row r="635" spans="1:19" ht="27" customHeight="1">
      <c r="A635" s="97"/>
      <c r="B635" s="96"/>
      <c r="C635" s="101"/>
      <c r="D635" s="99"/>
      <c r="E635" s="111"/>
      <c r="F635" s="111"/>
      <c r="G635" s="87"/>
      <c r="H635" s="11" t="s">
        <v>464</v>
      </c>
      <c r="I635" s="10">
        <v>664</v>
      </c>
      <c r="J635" s="16">
        <v>10</v>
      </c>
      <c r="K635" s="16">
        <v>3</v>
      </c>
      <c r="L635" s="93" t="s">
        <v>761</v>
      </c>
      <c r="M635" s="94" t="s">
        <v>349</v>
      </c>
      <c r="N635" s="94" t="s">
        <v>760</v>
      </c>
      <c r="O635" s="94" t="s">
        <v>525</v>
      </c>
      <c r="P635" s="10">
        <v>320</v>
      </c>
      <c r="Q635" s="203">
        <v>5141.6</v>
      </c>
      <c r="R635" s="203">
        <v>5141.6</v>
      </c>
      <c r="S635" s="203">
        <v>5141.6</v>
      </c>
    </row>
    <row r="636" spans="1:19" ht="21.75" customHeight="1">
      <c r="A636" s="97"/>
      <c r="B636" s="96"/>
      <c r="C636" s="95"/>
      <c r="D636" s="358">
        <v>20000</v>
      </c>
      <c r="E636" s="359"/>
      <c r="F636" s="359"/>
      <c r="G636" s="87">
        <v>360</v>
      </c>
      <c r="H636" s="123" t="s">
        <v>320</v>
      </c>
      <c r="I636" s="88"/>
      <c r="J636" s="89"/>
      <c r="K636" s="89"/>
      <c r="L636" s="90"/>
      <c r="M636" s="91"/>
      <c r="N636" s="91"/>
      <c r="O636" s="91"/>
      <c r="P636" s="9"/>
      <c r="Q636" s="196">
        <f>Q15+Q345+Q377+Q389+Q448+Q593</f>
        <v>521095.99999999994</v>
      </c>
      <c r="R636" s="196">
        <f>R15+R345+R377+R389+R448+R593</f>
        <v>488903.30000000005</v>
      </c>
      <c r="S636" s="196">
        <f>S15+S345+S377+S389+S448+S593</f>
        <v>477348.6</v>
      </c>
    </row>
    <row r="637" spans="8:19" ht="18.75">
      <c r="H637" s="324" t="s">
        <v>588</v>
      </c>
      <c r="I637" s="325"/>
      <c r="J637" s="325"/>
      <c r="K637" s="325"/>
      <c r="L637" s="326"/>
      <c r="M637" s="327"/>
      <c r="N637" s="327"/>
      <c r="O637" s="328"/>
      <c r="P637" s="325"/>
      <c r="Q637" s="329" t="s">
        <v>395</v>
      </c>
      <c r="R637" s="330">
        <v>6500</v>
      </c>
      <c r="S637" s="330">
        <v>13200</v>
      </c>
    </row>
    <row r="638" spans="8:19" ht="18.75">
      <c r="H638" s="324" t="s">
        <v>533</v>
      </c>
      <c r="I638" s="325"/>
      <c r="J638" s="325"/>
      <c r="K638" s="325"/>
      <c r="L638" s="326"/>
      <c r="M638" s="327"/>
      <c r="N638" s="327"/>
      <c r="O638" s="328"/>
      <c r="P638" s="325"/>
      <c r="Q638" s="330">
        <f>Q636</f>
        <v>521095.99999999994</v>
      </c>
      <c r="R638" s="330">
        <f>R636+R637</f>
        <v>495403.30000000005</v>
      </c>
      <c r="S638" s="330">
        <f>S636+S637</f>
        <v>490548.6</v>
      </c>
    </row>
  </sheetData>
  <sheetProtection/>
  <mergeCells count="50">
    <mergeCell ref="D390:F390"/>
    <mergeCell ref="D304:F304"/>
    <mergeCell ref="A593:F593"/>
    <mergeCell ref="D636:F636"/>
    <mergeCell ref="E588:F588"/>
    <mergeCell ref="E589:F589"/>
    <mergeCell ref="A594:F594"/>
    <mergeCell ref="C595:F595"/>
    <mergeCell ref="D381:F381"/>
    <mergeCell ref="A379:F379"/>
    <mergeCell ref="D251:F251"/>
    <mergeCell ref="D311:F311"/>
    <mergeCell ref="E266:F266"/>
    <mergeCell ref="E325:F325"/>
    <mergeCell ref="D264:F264"/>
    <mergeCell ref="E302:F302"/>
    <mergeCell ref="E265:F265"/>
    <mergeCell ref="C249:F249"/>
    <mergeCell ref="D43:F43"/>
    <mergeCell ref="E450:F450"/>
    <mergeCell ref="E56:F56"/>
    <mergeCell ref="C242:F242"/>
    <mergeCell ref="D449:F449"/>
    <mergeCell ref="D290:F290"/>
    <mergeCell ref="E391:F391"/>
    <mergeCell ref="E377:F377"/>
    <mergeCell ref="D330:F330"/>
    <mergeCell ref="A15:F15"/>
    <mergeCell ref="E171:F171"/>
    <mergeCell ref="C42:F42"/>
    <mergeCell ref="D77:F77"/>
    <mergeCell ref="A41:F41"/>
    <mergeCell ref="C17:F17"/>
    <mergeCell ref="D20:F20"/>
    <mergeCell ref="A16:F16"/>
    <mergeCell ref="L14:O14"/>
    <mergeCell ref="Q12:S12"/>
    <mergeCell ref="R11:S11"/>
    <mergeCell ref="H12:H13"/>
    <mergeCell ref="J12:J13"/>
    <mergeCell ref="I12:I13"/>
    <mergeCell ref="K12:K13"/>
    <mergeCell ref="L12:O13"/>
    <mergeCell ref="P12:P13"/>
    <mergeCell ref="I4:S4"/>
    <mergeCell ref="I5:S5"/>
    <mergeCell ref="I6:S6"/>
    <mergeCell ref="I7:S7"/>
    <mergeCell ref="I8:S8"/>
    <mergeCell ref="H10:S10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9"/>
  <sheetViews>
    <sheetView zoomScale="80" zoomScaleNormal="80" zoomScalePageLayoutView="0" workbookViewId="0" topLeftCell="A239">
      <selection activeCell="H327" sqref="H327"/>
    </sheetView>
  </sheetViews>
  <sheetFormatPr defaultColWidth="9.140625" defaultRowHeight="15"/>
  <cols>
    <col min="1" max="1" width="55.421875" style="249" customWidth="1"/>
    <col min="2" max="2" width="15.00390625" style="249" customWidth="1"/>
    <col min="3" max="3" width="6.28125" style="253" customWidth="1"/>
    <col min="4" max="4" width="6.140625" style="253" customWidth="1"/>
    <col min="5" max="5" width="5.00390625" style="249" customWidth="1"/>
    <col min="6" max="6" width="11.421875" style="254" customWidth="1"/>
    <col min="7" max="7" width="11.00390625" style="249" customWidth="1"/>
    <col min="8" max="8" width="11.140625" style="249" customWidth="1"/>
    <col min="9" max="16384" width="9.140625" style="249" customWidth="1"/>
  </cols>
  <sheetData>
    <row r="1" spans="2:6" ht="18.75" hidden="1">
      <c r="B1" s="398" t="s">
        <v>567</v>
      </c>
      <c r="C1" s="398"/>
      <c r="D1" s="398"/>
      <c r="E1" s="398"/>
      <c r="F1" s="398"/>
    </row>
    <row r="2" spans="2:6" ht="18.75" hidden="1">
      <c r="B2" s="398" t="s">
        <v>248</v>
      </c>
      <c r="C2" s="398"/>
      <c r="D2" s="398"/>
      <c r="E2" s="398"/>
      <c r="F2" s="398"/>
    </row>
    <row r="3" spans="2:6" ht="18.75" hidden="1">
      <c r="B3" s="398" t="s">
        <v>710</v>
      </c>
      <c r="C3" s="398"/>
      <c r="D3" s="398"/>
      <c r="E3" s="398"/>
      <c r="F3" s="398"/>
    </row>
    <row r="4" spans="1:7" ht="22.5" customHeight="1">
      <c r="A4" s="248"/>
      <c r="B4" s="399" t="s">
        <v>560</v>
      </c>
      <c r="C4" s="399"/>
      <c r="D4" s="399"/>
      <c r="E4" s="399"/>
      <c r="F4" s="399"/>
      <c r="G4" s="270"/>
    </row>
    <row r="5" spans="1:7" ht="28.5" customHeight="1">
      <c r="A5" s="248"/>
      <c r="B5" s="400" t="s">
        <v>248</v>
      </c>
      <c r="C5" s="400"/>
      <c r="D5" s="400"/>
      <c r="E5" s="400"/>
      <c r="F5" s="400"/>
      <c r="G5" s="271"/>
    </row>
    <row r="6" spans="1:7" ht="19.5" customHeight="1">
      <c r="A6" s="248"/>
      <c r="B6" s="399" t="s">
        <v>665</v>
      </c>
      <c r="C6" s="399"/>
      <c r="D6" s="399"/>
      <c r="E6" s="399"/>
      <c r="F6" s="399"/>
      <c r="G6" s="270"/>
    </row>
    <row r="7" spans="1:7" ht="19.5" customHeight="1">
      <c r="A7" s="248"/>
      <c r="B7" s="399" t="s">
        <v>423</v>
      </c>
      <c r="C7" s="399"/>
      <c r="D7" s="399"/>
      <c r="E7" s="399"/>
      <c r="F7" s="399"/>
      <c r="G7" s="270"/>
    </row>
    <row r="8" spans="1:7" ht="18.75">
      <c r="A8" s="248"/>
      <c r="B8" s="187" t="s">
        <v>666</v>
      </c>
      <c r="C8" s="187"/>
      <c r="D8" s="187"/>
      <c r="E8" s="187"/>
      <c r="F8" s="250"/>
      <c r="G8" s="189"/>
    </row>
    <row r="9" spans="1:7" ht="18.75">
      <c r="A9" s="248"/>
      <c r="B9" s="187"/>
      <c r="C9" s="187"/>
      <c r="D9" s="187"/>
      <c r="E9" s="187"/>
      <c r="F9" s="250"/>
      <c r="G9" s="189"/>
    </row>
    <row r="10" spans="1:7" ht="18.75">
      <c r="A10" s="390" t="s">
        <v>145</v>
      </c>
      <c r="B10" s="390"/>
      <c r="C10" s="390"/>
      <c r="D10" s="390"/>
      <c r="E10" s="390"/>
      <c r="F10" s="390"/>
      <c r="G10" s="237"/>
    </row>
    <row r="11" spans="1:7" ht="18.75">
      <c r="A11" s="390" t="s">
        <v>511</v>
      </c>
      <c r="B11" s="390"/>
      <c r="C11" s="390"/>
      <c r="D11" s="390"/>
      <c r="E11" s="390"/>
      <c r="F11" s="390"/>
      <c r="G11" s="236"/>
    </row>
    <row r="12" spans="1:7" ht="18.75">
      <c r="A12" s="396" t="s">
        <v>667</v>
      </c>
      <c r="B12" s="396"/>
      <c r="C12" s="396"/>
      <c r="D12" s="396"/>
      <c r="E12" s="396"/>
      <c r="F12" s="396"/>
      <c r="G12" s="235"/>
    </row>
    <row r="13" spans="1:6" ht="30.75" customHeight="1">
      <c r="A13" s="238"/>
      <c r="B13" s="238"/>
      <c r="C13" s="239"/>
      <c r="D13" s="239"/>
      <c r="E13" s="238"/>
      <c r="F13" s="254" t="s">
        <v>585</v>
      </c>
    </row>
    <row r="14" spans="1:8" ht="15.75" customHeight="1">
      <c r="A14" s="394" t="s">
        <v>259</v>
      </c>
      <c r="B14" s="394" t="s">
        <v>255</v>
      </c>
      <c r="C14" s="395" t="s">
        <v>258</v>
      </c>
      <c r="D14" s="395" t="s">
        <v>143</v>
      </c>
      <c r="E14" s="394" t="s">
        <v>254</v>
      </c>
      <c r="F14" s="397" t="s">
        <v>253</v>
      </c>
      <c r="G14" s="397"/>
      <c r="H14" s="397"/>
    </row>
    <row r="15" spans="1:8" ht="15.75" customHeight="1">
      <c r="A15" s="394"/>
      <c r="B15" s="394"/>
      <c r="C15" s="395"/>
      <c r="D15" s="395"/>
      <c r="E15" s="394"/>
      <c r="F15" s="316" t="s">
        <v>41</v>
      </c>
      <c r="G15" s="313" t="s">
        <v>577</v>
      </c>
      <c r="H15" s="313" t="s">
        <v>425</v>
      </c>
    </row>
    <row r="16" spans="1:8" ht="15.75">
      <c r="A16" s="241">
        <v>1</v>
      </c>
      <c r="B16" s="241">
        <v>2</v>
      </c>
      <c r="C16" s="242">
        <v>3</v>
      </c>
      <c r="D16" s="242">
        <v>4</v>
      </c>
      <c r="E16" s="241">
        <v>5</v>
      </c>
      <c r="F16" s="242">
        <v>6</v>
      </c>
      <c r="G16" s="313">
        <v>7</v>
      </c>
      <c r="H16" s="313">
        <v>8</v>
      </c>
    </row>
    <row r="17" spans="1:8" s="252" customFormat="1" ht="68.25" customHeight="1">
      <c r="A17" s="257" t="s">
        <v>513</v>
      </c>
      <c r="B17" s="243" t="s">
        <v>469</v>
      </c>
      <c r="C17" s="244"/>
      <c r="D17" s="244"/>
      <c r="E17" s="243"/>
      <c r="F17" s="247">
        <f>F18+F22+F25+F32+F35+F38</f>
        <v>14323.400000000001</v>
      </c>
      <c r="G17" s="247">
        <f>G18+G22+G25+G32+G35+G38</f>
        <v>0</v>
      </c>
      <c r="H17" s="247">
        <f>H18+H22+H25+H32+H35+H38</f>
        <v>0</v>
      </c>
    </row>
    <row r="18" spans="1:8" ht="31.5">
      <c r="A18" s="258" t="s">
        <v>413</v>
      </c>
      <c r="B18" s="240" t="s">
        <v>475</v>
      </c>
      <c r="C18" s="245"/>
      <c r="D18" s="245"/>
      <c r="E18" s="240"/>
      <c r="F18" s="246">
        <f>F19</f>
        <v>3250.7</v>
      </c>
      <c r="G18" s="246">
        <f>G19</f>
        <v>0</v>
      </c>
      <c r="H18" s="246">
        <f>H19</f>
        <v>0</v>
      </c>
    </row>
    <row r="19" spans="1:8" ht="47.25">
      <c r="A19" s="258" t="s">
        <v>474</v>
      </c>
      <c r="B19" s="240" t="s">
        <v>476</v>
      </c>
      <c r="C19" s="245"/>
      <c r="D19" s="245"/>
      <c r="E19" s="240"/>
      <c r="F19" s="246">
        <f>SUM(F20:F21)</f>
        <v>3250.7</v>
      </c>
      <c r="G19" s="246">
        <f>SUM(G20:G21)</f>
        <v>0</v>
      </c>
      <c r="H19" s="246">
        <f>SUM(H20:H21)</f>
        <v>0</v>
      </c>
    </row>
    <row r="20" spans="1:8" ht="31.5">
      <c r="A20" s="258" t="s">
        <v>459</v>
      </c>
      <c r="B20" s="240" t="s">
        <v>476</v>
      </c>
      <c r="C20" s="245" t="s">
        <v>467</v>
      </c>
      <c r="D20" s="245" t="s">
        <v>147</v>
      </c>
      <c r="E20" s="240">
        <v>240</v>
      </c>
      <c r="F20" s="246">
        <f>'Приложение 8'!Q120</f>
        <v>3250.7</v>
      </c>
      <c r="G20" s="246">
        <f>'Приложение 8'!R120</f>
        <v>0</v>
      </c>
      <c r="H20" s="246">
        <f>'Приложение 8'!S120</f>
        <v>0</v>
      </c>
    </row>
    <row r="21" spans="1:8" ht="15.75">
      <c r="A21" s="258" t="s">
        <v>399</v>
      </c>
      <c r="B21" s="240" t="s">
        <v>476</v>
      </c>
      <c r="C21" s="245" t="s">
        <v>467</v>
      </c>
      <c r="D21" s="245" t="s">
        <v>147</v>
      </c>
      <c r="E21" s="240">
        <v>540</v>
      </c>
      <c r="F21" s="246">
        <f>'Приложение 8'!Q121</f>
        <v>0</v>
      </c>
      <c r="G21" s="246">
        <f>'Приложение 8'!R121</f>
        <v>0</v>
      </c>
      <c r="H21" s="246">
        <f>'Приложение 8'!S121</f>
        <v>0</v>
      </c>
    </row>
    <row r="22" spans="1:8" ht="31.5">
      <c r="A22" s="258" t="s">
        <v>554</v>
      </c>
      <c r="B22" s="240" t="s">
        <v>470</v>
      </c>
      <c r="C22" s="245"/>
      <c r="D22" s="245"/>
      <c r="E22" s="240"/>
      <c r="F22" s="246">
        <f aca="true" t="shared" si="0" ref="F22:H23">F23</f>
        <v>250</v>
      </c>
      <c r="G22" s="246">
        <f t="shared" si="0"/>
        <v>0</v>
      </c>
      <c r="H22" s="246">
        <f t="shared" si="0"/>
        <v>0</v>
      </c>
    </row>
    <row r="23" spans="1:8" ht="15.75">
      <c r="A23" s="258" t="s">
        <v>504</v>
      </c>
      <c r="B23" s="240" t="s">
        <v>514</v>
      </c>
      <c r="C23" s="245"/>
      <c r="D23" s="245"/>
      <c r="E23" s="240"/>
      <c r="F23" s="246">
        <f t="shared" si="0"/>
        <v>250</v>
      </c>
      <c r="G23" s="246">
        <f t="shared" si="0"/>
        <v>0</v>
      </c>
      <c r="H23" s="246">
        <f t="shared" si="0"/>
        <v>0</v>
      </c>
    </row>
    <row r="24" spans="1:8" ht="15.75">
      <c r="A24" s="258" t="s">
        <v>399</v>
      </c>
      <c r="B24" s="240" t="s">
        <v>514</v>
      </c>
      <c r="C24" s="245" t="s">
        <v>467</v>
      </c>
      <c r="D24" s="245" t="s">
        <v>147</v>
      </c>
      <c r="E24" s="240">
        <v>540</v>
      </c>
      <c r="F24" s="246">
        <f>'Приложение 8'!Q124</f>
        <v>250</v>
      </c>
      <c r="G24" s="246">
        <f>'Приложение 8'!R124</f>
        <v>0</v>
      </c>
      <c r="H24" s="246">
        <f>'Приложение 8'!S124</f>
        <v>0</v>
      </c>
    </row>
    <row r="25" spans="1:8" ht="33" customHeight="1">
      <c r="A25" s="266" t="s">
        <v>568</v>
      </c>
      <c r="B25" s="240" t="s">
        <v>471</v>
      </c>
      <c r="C25" s="245"/>
      <c r="D25" s="245"/>
      <c r="E25" s="240"/>
      <c r="F25" s="246">
        <f>F26+F29</f>
        <v>7901.5</v>
      </c>
      <c r="G25" s="246">
        <f>G26+G29</f>
        <v>0</v>
      </c>
      <c r="H25" s="246">
        <f>H26+H29</f>
        <v>0</v>
      </c>
    </row>
    <row r="26" spans="1:8" ht="15.75">
      <c r="A26" s="258" t="s">
        <v>504</v>
      </c>
      <c r="B26" s="240" t="s">
        <v>35</v>
      </c>
      <c r="C26" s="245"/>
      <c r="D26" s="245"/>
      <c r="E26" s="240"/>
      <c r="F26" s="246">
        <f>F27+F28</f>
        <v>7901.5</v>
      </c>
      <c r="G26" s="246">
        <f>G27+G28</f>
        <v>0</v>
      </c>
      <c r="H26" s="246">
        <f>H27+H28</f>
        <v>0</v>
      </c>
    </row>
    <row r="27" spans="1:8" ht="31.5">
      <c r="A27" s="258" t="s">
        <v>459</v>
      </c>
      <c r="B27" s="240" t="s">
        <v>35</v>
      </c>
      <c r="C27" s="245" t="s">
        <v>467</v>
      </c>
      <c r="D27" s="245" t="s">
        <v>147</v>
      </c>
      <c r="E27" s="240">
        <v>240</v>
      </c>
      <c r="F27" s="246">
        <f>'Приложение 8'!Q127</f>
        <v>7401.5</v>
      </c>
      <c r="G27" s="246">
        <f>'Приложение 8'!R127</f>
        <v>0</v>
      </c>
      <c r="H27" s="246">
        <f>'Приложение 8'!S127</f>
        <v>0</v>
      </c>
    </row>
    <row r="28" spans="1:8" ht="15.75">
      <c r="A28" s="258" t="s">
        <v>399</v>
      </c>
      <c r="B28" s="240" t="s">
        <v>35</v>
      </c>
      <c r="C28" s="245" t="s">
        <v>467</v>
      </c>
      <c r="D28" s="245" t="s">
        <v>147</v>
      </c>
      <c r="E28" s="240">
        <v>540</v>
      </c>
      <c r="F28" s="246">
        <f>'Приложение 8'!Q128</f>
        <v>500</v>
      </c>
      <c r="G28" s="246">
        <f>'Приложение 8'!R128</f>
        <v>0</v>
      </c>
      <c r="H28" s="246">
        <f>'Приложение 8'!S128</f>
        <v>0</v>
      </c>
    </row>
    <row r="29" spans="1:8" ht="47.25" hidden="1">
      <c r="A29" s="11" t="s">
        <v>474</v>
      </c>
      <c r="B29" s="267" t="s">
        <v>804</v>
      </c>
      <c r="C29" s="245"/>
      <c r="D29" s="245"/>
      <c r="E29" s="240"/>
      <c r="F29" s="246">
        <f>F30+F31</f>
        <v>0</v>
      </c>
      <c r="G29" s="246">
        <f>G30+G31</f>
        <v>0</v>
      </c>
      <c r="H29" s="246">
        <f>H30+H31</f>
        <v>0</v>
      </c>
    </row>
    <row r="30" spans="1:8" ht="31.5" hidden="1">
      <c r="A30" s="5" t="s">
        <v>459</v>
      </c>
      <c r="B30" s="267" t="s">
        <v>804</v>
      </c>
      <c r="C30" s="268" t="s">
        <v>467</v>
      </c>
      <c r="D30" s="268" t="s">
        <v>147</v>
      </c>
      <c r="E30" s="240">
        <v>240</v>
      </c>
      <c r="F30" s="246">
        <f>'Приложение 8'!Q130</f>
        <v>0</v>
      </c>
      <c r="G30" s="246">
        <f>'Приложение 8'!R130</f>
        <v>0</v>
      </c>
      <c r="H30" s="246">
        <f>'Приложение 8'!S130</f>
        <v>0</v>
      </c>
    </row>
    <row r="31" spans="1:8" ht="15.75" hidden="1">
      <c r="A31" s="258" t="s">
        <v>399</v>
      </c>
      <c r="B31" s="267" t="s">
        <v>804</v>
      </c>
      <c r="C31" s="268" t="s">
        <v>467</v>
      </c>
      <c r="D31" s="268" t="s">
        <v>147</v>
      </c>
      <c r="E31" s="240">
        <v>540</v>
      </c>
      <c r="F31" s="246">
        <f>'Приложение 8'!Q131</f>
        <v>0</v>
      </c>
      <c r="G31" s="246">
        <f>'Приложение 8'!R131</f>
        <v>0</v>
      </c>
      <c r="H31" s="246">
        <f>'Приложение 8'!S131</f>
        <v>0</v>
      </c>
    </row>
    <row r="32" spans="1:8" ht="47.25">
      <c r="A32" s="258" t="s">
        <v>515</v>
      </c>
      <c r="B32" s="240" t="s">
        <v>472</v>
      </c>
      <c r="C32" s="245"/>
      <c r="D32" s="245"/>
      <c r="E32" s="240"/>
      <c r="F32" s="246">
        <f aca="true" t="shared" si="1" ref="F32:H33">F33</f>
        <v>200</v>
      </c>
      <c r="G32" s="246">
        <f t="shared" si="1"/>
        <v>0</v>
      </c>
      <c r="H32" s="246">
        <f t="shared" si="1"/>
        <v>0</v>
      </c>
    </row>
    <row r="33" spans="1:8" ht="21.75" customHeight="1">
      <c r="A33" s="258" t="s">
        <v>504</v>
      </c>
      <c r="B33" s="240" t="s">
        <v>516</v>
      </c>
      <c r="C33" s="245"/>
      <c r="D33" s="245"/>
      <c r="E33" s="240"/>
      <c r="F33" s="246">
        <f t="shared" si="1"/>
        <v>200</v>
      </c>
      <c r="G33" s="246">
        <f t="shared" si="1"/>
        <v>0</v>
      </c>
      <c r="H33" s="246">
        <f t="shared" si="1"/>
        <v>0</v>
      </c>
    </row>
    <row r="34" spans="1:8" ht="33" customHeight="1">
      <c r="A34" s="258" t="s">
        <v>459</v>
      </c>
      <c r="B34" s="240" t="s">
        <v>516</v>
      </c>
      <c r="C34" s="245" t="s">
        <v>148</v>
      </c>
      <c r="D34" s="245" t="s">
        <v>147</v>
      </c>
      <c r="E34" s="240">
        <v>240</v>
      </c>
      <c r="F34" s="246">
        <f>'Приложение 8'!Q629</f>
        <v>200</v>
      </c>
      <c r="G34" s="246">
        <f>'Приложение 8'!R629</f>
        <v>0</v>
      </c>
      <c r="H34" s="246">
        <f>'Приложение 8'!S629</f>
        <v>0</v>
      </c>
    </row>
    <row r="35" spans="1:8" ht="48" customHeight="1">
      <c r="A35" s="266" t="s">
        <v>786</v>
      </c>
      <c r="B35" s="240" t="s">
        <v>500</v>
      </c>
      <c r="C35" s="245"/>
      <c r="D35" s="245"/>
      <c r="E35" s="240"/>
      <c r="F35" s="246">
        <f aca="true" t="shared" si="2" ref="F35:H36">F36</f>
        <v>1033.5</v>
      </c>
      <c r="G35" s="246">
        <f t="shared" si="2"/>
        <v>0</v>
      </c>
      <c r="H35" s="246">
        <f t="shared" si="2"/>
        <v>0</v>
      </c>
    </row>
    <row r="36" spans="1:8" ht="73.5" customHeight="1">
      <c r="A36" s="258" t="s">
        <v>33</v>
      </c>
      <c r="B36" s="240" t="s">
        <v>34</v>
      </c>
      <c r="C36" s="245"/>
      <c r="D36" s="245"/>
      <c r="E36" s="240"/>
      <c r="F36" s="246">
        <f t="shared" si="2"/>
        <v>1033.5</v>
      </c>
      <c r="G36" s="246">
        <f t="shared" si="2"/>
        <v>0</v>
      </c>
      <c r="H36" s="246">
        <f t="shared" si="2"/>
        <v>0</v>
      </c>
    </row>
    <row r="37" spans="1:8" ht="15.75">
      <c r="A37" s="258" t="s">
        <v>399</v>
      </c>
      <c r="B37" s="240" t="s">
        <v>34</v>
      </c>
      <c r="C37" s="245" t="s">
        <v>467</v>
      </c>
      <c r="D37" s="245" t="s">
        <v>147</v>
      </c>
      <c r="E37" s="240">
        <v>540</v>
      </c>
      <c r="F37" s="246">
        <f>'Приложение 8'!Q134</f>
        <v>1033.5</v>
      </c>
      <c r="G37" s="246">
        <f>'Приложение 8'!R134</f>
        <v>0</v>
      </c>
      <c r="H37" s="246">
        <f>'Приложение 8'!S134</f>
        <v>0</v>
      </c>
    </row>
    <row r="38" spans="1:8" ht="51" customHeight="1">
      <c r="A38" s="258" t="s">
        <v>17</v>
      </c>
      <c r="B38" s="240" t="s">
        <v>517</v>
      </c>
      <c r="C38" s="245"/>
      <c r="D38" s="245"/>
      <c r="E38" s="240"/>
      <c r="F38" s="246">
        <f aca="true" t="shared" si="3" ref="F38:H39">F39</f>
        <v>1687.7</v>
      </c>
      <c r="G38" s="246">
        <f t="shared" si="3"/>
        <v>0</v>
      </c>
      <c r="H38" s="246">
        <f t="shared" si="3"/>
        <v>0</v>
      </c>
    </row>
    <row r="39" spans="1:8" s="238" customFormat="1" ht="52.5" customHeight="1">
      <c r="A39" s="258" t="s">
        <v>14</v>
      </c>
      <c r="B39" s="256" t="s">
        <v>518</v>
      </c>
      <c r="C39" s="245"/>
      <c r="D39" s="245"/>
      <c r="E39" s="240"/>
      <c r="F39" s="246">
        <f t="shared" si="3"/>
        <v>1687.7</v>
      </c>
      <c r="G39" s="246">
        <f t="shared" si="3"/>
        <v>0</v>
      </c>
      <c r="H39" s="246">
        <f t="shared" si="3"/>
        <v>0</v>
      </c>
    </row>
    <row r="40" spans="1:8" s="238" customFormat="1" ht="15.75">
      <c r="A40" s="258" t="s">
        <v>399</v>
      </c>
      <c r="B40" s="256" t="s">
        <v>518</v>
      </c>
      <c r="C40" s="245" t="s">
        <v>467</v>
      </c>
      <c r="D40" s="245" t="s">
        <v>147</v>
      </c>
      <c r="E40" s="240">
        <v>540</v>
      </c>
      <c r="F40" s="246">
        <f>'Приложение 8'!Q137</f>
        <v>1687.7</v>
      </c>
      <c r="G40" s="246">
        <f>'Приложение 8'!R137</f>
        <v>0</v>
      </c>
      <c r="H40" s="246">
        <f>'Приложение 8'!S137</f>
        <v>0</v>
      </c>
    </row>
    <row r="41" spans="1:8" s="252" customFormat="1" ht="78" customHeight="1">
      <c r="A41" s="257" t="s">
        <v>547</v>
      </c>
      <c r="B41" s="243" t="s">
        <v>40</v>
      </c>
      <c r="C41" s="244"/>
      <c r="D41" s="244"/>
      <c r="E41" s="243"/>
      <c r="F41" s="247">
        <f>F42</f>
        <v>39699.5</v>
      </c>
      <c r="G41" s="247">
        <f>G42</f>
        <v>3828.2</v>
      </c>
      <c r="H41" s="247">
        <f>H42</f>
        <v>6222.4</v>
      </c>
    </row>
    <row r="42" spans="1:8" ht="43.5" customHeight="1">
      <c r="A42" s="266" t="s">
        <v>714</v>
      </c>
      <c r="B42" s="267" t="s">
        <v>715</v>
      </c>
      <c r="C42" s="268"/>
      <c r="D42" s="268"/>
      <c r="E42" s="267"/>
      <c r="F42" s="269">
        <f>F45+F47+F43</f>
        <v>39699.5</v>
      </c>
      <c r="G42" s="269">
        <f>G45+G47+G43</f>
        <v>3828.2</v>
      </c>
      <c r="H42" s="269">
        <f>H45+H47+H43</f>
        <v>6222.4</v>
      </c>
    </row>
    <row r="43" spans="1:8" ht="51.75" customHeight="1">
      <c r="A43" s="18" t="s">
        <v>541</v>
      </c>
      <c r="B43" s="267" t="s">
        <v>790</v>
      </c>
      <c r="C43" s="268"/>
      <c r="D43" s="268"/>
      <c r="E43" s="267"/>
      <c r="F43" s="269">
        <f>F44</f>
        <v>37151.5</v>
      </c>
      <c r="G43" s="269">
        <f>G44</f>
        <v>0</v>
      </c>
      <c r="H43" s="269">
        <f>H44</f>
        <v>0</v>
      </c>
    </row>
    <row r="44" spans="1:8" ht="15.75">
      <c r="A44" s="258" t="s">
        <v>313</v>
      </c>
      <c r="B44" s="267" t="s">
        <v>790</v>
      </c>
      <c r="C44" s="268" t="s">
        <v>467</v>
      </c>
      <c r="D44" s="268" t="s">
        <v>164</v>
      </c>
      <c r="E44" s="267">
        <v>410</v>
      </c>
      <c r="F44" s="269">
        <f>'Приложение 8'!Q186</f>
        <v>37151.5</v>
      </c>
      <c r="G44" s="269">
        <f>'Приложение 8'!R186</f>
        <v>0</v>
      </c>
      <c r="H44" s="269">
        <f>'Приложение 8'!S186</f>
        <v>0</v>
      </c>
    </row>
    <row r="45" spans="1:8" ht="51.75" customHeight="1">
      <c r="A45" s="258" t="s">
        <v>542</v>
      </c>
      <c r="B45" s="240" t="s">
        <v>553</v>
      </c>
      <c r="C45" s="245"/>
      <c r="D45" s="245"/>
      <c r="E45" s="240"/>
      <c r="F45" s="246">
        <f>F46</f>
        <v>1548</v>
      </c>
      <c r="G45" s="246">
        <f>G46</f>
        <v>2828.2</v>
      </c>
      <c r="H45" s="246">
        <f>H46</f>
        <v>5222.4</v>
      </c>
    </row>
    <row r="46" spans="1:8" ht="15.75">
      <c r="A46" s="258" t="s">
        <v>313</v>
      </c>
      <c r="B46" s="240" t="s">
        <v>553</v>
      </c>
      <c r="C46" s="245" t="s">
        <v>467</v>
      </c>
      <c r="D46" s="245" t="s">
        <v>164</v>
      </c>
      <c r="E46" s="240">
        <v>410</v>
      </c>
      <c r="F46" s="246">
        <f>'Приложение 8'!Q188</f>
        <v>1548</v>
      </c>
      <c r="G46" s="246">
        <f>'Приложение 8'!R188</f>
        <v>2828.2</v>
      </c>
      <c r="H46" s="246">
        <f>'Приложение 8'!S188</f>
        <v>5222.4</v>
      </c>
    </row>
    <row r="47" spans="1:8" ht="45" customHeight="1">
      <c r="A47" s="258" t="s">
        <v>556</v>
      </c>
      <c r="B47" s="240" t="s">
        <v>557</v>
      </c>
      <c r="C47" s="245"/>
      <c r="D47" s="245"/>
      <c r="E47" s="240"/>
      <c r="F47" s="246">
        <f>F48</f>
        <v>1000</v>
      </c>
      <c r="G47" s="246">
        <f>G48</f>
        <v>1000</v>
      </c>
      <c r="H47" s="246">
        <f>H48</f>
        <v>1000</v>
      </c>
    </row>
    <row r="48" spans="1:8" ht="15.75">
      <c r="A48" s="258" t="s">
        <v>313</v>
      </c>
      <c r="B48" s="240" t="s">
        <v>557</v>
      </c>
      <c r="C48" s="245" t="s">
        <v>467</v>
      </c>
      <c r="D48" s="245" t="s">
        <v>164</v>
      </c>
      <c r="E48" s="240">
        <v>410</v>
      </c>
      <c r="F48" s="246">
        <f>'Приложение 8'!Q190</f>
        <v>1000</v>
      </c>
      <c r="G48" s="246">
        <f>'Приложение 8'!R190</f>
        <v>1000</v>
      </c>
      <c r="H48" s="246">
        <f>'Приложение 8'!S190</f>
        <v>1000</v>
      </c>
    </row>
    <row r="49" spans="1:8" s="252" customFormat="1" ht="53.25" customHeight="1">
      <c r="A49" s="257" t="s">
        <v>446</v>
      </c>
      <c r="B49" s="243" t="s">
        <v>165</v>
      </c>
      <c r="C49" s="244"/>
      <c r="D49" s="244"/>
      <c r="E49" s="243"/>
      <c r="F49" s="247">
        <f>F50+F53+F58+F63+F71</f>
        <v>500</v>
      </c>
      <c r="G49" s="247">
        <f>G50+G53+G58+G63+G71</f>
        <v>500</v>
      </c>
      <c r="H49" s="247">
        <f>H50+H53+H58+H63+H71</f>
        <v>500</v>
      </c>
    </row>
    <row r="50" spans="1:8" ht="54" customHeight="1">
      <c r="A50" s="258" t="s">
        <v>229</v>
      </c>
      <c r="B50" s="240" t="s">
        <v>166</v>
      </c>
      <c r="C50" s="245"/>
      <c r="D50" s="245"/>
      <c r="E50" s="240"/>
      <c r="F50" s="246">
        <f aca="true" t="shared" si="4" ref="F50:H51">F51</f>
        <v>10</v>
      </c>
      <c r="G50" s="246">
        <f t="shared" si="4"/>
        <v>10</v>
      </c>
      <c r="H50" s="246">
        <f t="shared" si="4"/>
        <v>10</v>
      </c>
    </row>
    <row r="51" spans="1:8" ht="31.5">
      <c r="A51" s="231" t="s">
        <v>100</v>
      </c>
      <c r="B51" s="240" t="s">
        <v>267</v>
      </c>
      <c r="C51" s="245"/>
      <c r="D51" s="245"/>
      <c r="E51" s="240"/>
      <c r="F51" s="246">
        <f t="shared" si="4"/>
        <v>10</v>
      </c>
      <c r="G51" s="246">
        <f t="shared" si="4"/>
        <v>10</v>
      </c>
      <c r="H51" s="246">
        <f t="shared" si="4"/>
        <v>10</v>
      </c>
    </row>
    <row r="52" spans="1:8" ht="31.5">
      <c r="A52" s="231" t="s">
        <v>459</v>
      </c>
      <c r="B52" s="240" t="s">
        <v>267</v>
      </c>
      <c r="C52" s="245" t="s">
        <v>468</v>
      </c>
      <c r="D52" s="245" t="s">
        <v>150</v>
      </c>
      <c r="E52" s="240">
        <v>240</v>
      </c>
      <c r="F52" s="246">
        <f>'Приложение 8'!Q538</f>
        <v>10</v>
      </c>
      <c r="G52" s="246">
        <f>'Приложение 8'!R538</f>
        <v>10</v>
      </c>
      <c r="H52" s="246">
        <f>'Приложение 8'!S538</f>
        <v>10</v>
      </c>
    </row>
    <row r="53" spans="1:8" ht="47.25">
      <c r="A53" s="258" t="s">
        <v>84</v>
      </c>
      <c r="B53" s="240" t="s">
        <v>168</v>
      </c>
      <c r="C53" s="245"/>
      <c r="D53" s="245"/>
      <c r="E53" s="240"/>
      <c r="F53" s="246">
        <f>F54+F56</f>
        <v>130</v>
      </c>
      <c r="G53" s="246">
        <f>G54+G56</f>
        <v>130</v>
      </c>
      <c r="H53" s="246">
        <f>H54+H56</f>
        <v>130</v>
      </c>
    </row>
    <row r="54" spans="1:8" ht="15.75">
      <c r="A54" s="258" t="s">
        <v>90</v>
      </c>
      <c r="B54" s="240" t="s">
        <v>169</v>
      </c>
      <c r="C54" s="245"/>
      <c r="D54" s="245"/>
      <c r="E54" s="240"/>
      <c r="F54" s="246">
        <f>F55</f>
        <v>130</v>
      </c>
      <c r="G54" s="246">
        <f>G55</f>
        <v>130</v>
      </c>
      <c r="H54" s="246">
        <f>H55</f>
        <v>130</v>
      </c>
    </row>
    <row r="55" spans="1:8" ht="15.75">
      <c r="A55" s="258" t="s">
        <v>461</v>
      </c>
      <c r="B55" s="240" t="s">
        <v>169</v>
      </c>
      <c r="C55" s="245" t="s">
        <v>468</v>
      </c>
      <c r="D55" s="245" t="s">
        <v>149</v>
      </c>
      <c r="E55" s="240">
        <v>610</v>
      </c>
      <c r="F55" s="246">
        <f>'Приложение 8'!Q454</f>
        <v>130</v>
      </c>
      <c r="G55" s="246">
        <f>'Приложение 8'!R454</f>
        <v>130</v>
      </c>
      <c r="H55" s="246">
        <f>'Приложение 8'!S454</f>
        <v>130</v>
      </c>
    </row>
    <row r="56" spans="1:8" ht="31.5" hidden="1">
      <c r="A56" s="258" t="s">
        <v>93</v>
      </c>
      <c r="B56" s="240" t="s">
        <v>170</v>
      </c>
      <c r="C56" s="245"/>
      <c r="D56" s="245"/>
      <c r="E56" s="240"/>
      <c r="F56" s="246">
        <f>F57</f>
        <v>0</v>
      </c>
      <c r="G56" s="246">
        <f>G57</f>
        <v>0</v>
      </c>
      <c r="H56" s="246">
        <f>H57</f>
        <v>0</v>
      </c>
    </row>
    <row r="57" spans="1:8" ht="15.75" hidden="1">
      <c r="A57" s="258" t="s">
        <v>461</v>
      </c>
      <c r="B57" s="240" t="s">
        <v>170</v>
      </c>
      <c r="C57" s="245" t="s">
        <v>468</v>
      </c>
      <c r="D57" s="245" t="s">
        <v>152</v>
      </c>
      <c r="E57" s="240">
        <v>610</v>
      </c>
      <c r="F57" s="246">
        <f>'Приложение 8'!Q476</f>
        <v>0</v>
      </c>
      <c r="G57" s="246">
        <f>'Приложение 8'!R476</f>
        <v>0</v>
      </c>
      <c r="H57" s="246">
        <f>'Приложение 8'!S476</f>
        <v>0</v>
      </c>
    </row>
    <row r="58" spans="1:8" ht="47.25">
      <c r="A58" s="258" t="s">
        <v>80</v>
      </c>
      <c r="B58" s="240" t="s">
        <v>171</v>
      </c>
      <c r="C58" s="245"/>
      <c r="D58" s="245"/>
      <c r="E58" s="240"/>
      <c r="F58" s="246">
        <f>F59+F61</f>
        <v>17</v>
      </c>
      <c r="G58" s="246">
        <f>G59+G61</f>
        <v>17</v>
      </c>
      <c r="H58" s="246">
        <f>H59+H61</f>
        <v>17</v>
      </c>
    </row>
    <row r="59" spans="1:8" ht="15.75">
      <c r="A59" s="258" t="s">
        <v>90</v>
      </c>
      <c r="B59" s="240" t="s">
        <v>172</v>
      </c>
      <c r="C59" s="245"/>
      <c r="D59" s="245"/>
      <c r="E59" s="240"/>
      <c r="F59" s="246">
        <f>F60</f>
        <v>4.5</v>
      </c>
      <c r="G59" s="246">
        <f>G60</f>
        <v>4.5</v>
      </c>
      <c r="H59" s="246">
        <f>H60</f>
        <v>4.5</v>
      </c>
    </row>
    <row r="60" spans="1:8" ht="15.75">
      <c r="A60" s="258" t="s">
        <v>461</v>
      </c>
      <c r="B60" s="240" t="s">
        <v>172</v>
      </c>
      <c r="C60" s="245" t="s">
        <v>468</v>
      </c>
      <c r="D60" s="245" t="s">
        <v>149</v>
      </c>
      <c r="E60" s="240">
        <v>610</v>
      </c>
      <c r="F60" s="246">
        <f>'Приложение 8'!Q457</f>
        <v>4.5</v>
      </c>
      <c r="G60" s="246">
        <f>'Приложение 8'!R457</f>
        <v>4.5</v>
      </c>
      <c r="H60" s="246">
        <f>'Приложение 8'!S457</f>
        <v>4.5</v>
      </c>
    </row>
    <row r="61" spans="1:8" ht="31.5">
      <c r="A61" s="258" t="s">
        <v>93</v>
      </c>
      <c r="B61" s="240" t="s">
        <v>173</v>
      </c>
      <c r="C61" s="245"/>
      <c r="D61" s="245"/>
      <c r="E61" s="240"/>
      <c r="F61" s="246">
        <f>F62</f>
        <v>12.5</v>
      </c>
      <c r="G61" s="246">
        <f>G62</f>
        <v>12.5</v>
      </c>
      <c r="H61" s="246">
        <f>H62</f>
        <v>12.5</v>
      </c>
    </row>
    <row r="62" spans="1:8" ht="15.75">
      <c r="A62" s="258" t="s">
        <v>461</v>
      </c>
      <c r="B62" s="240" t="s">
        <v>173</v>
      </c>
      <c r="C62" s="245" t="s">
        <v>468</v>
      </c>
      <c r="D62" s="245" t="s">
        <v>152</v>
      </c>
      <c r="E62" s="240">
        <v>610</v>
      </c>
      <c r="F62" s="246">
        <f>'Приложение 8'!Q479</f>
        <v>12.5</v>
      </c>
      <c r="G62" s="246">
        <f>'Приложение 8'!R479</f>
        <v>12.5</v>
      </c>
      <c r="H62" s="246">
        <f>'Приложение 8'!S479</f>
        <v>12.5</v>
      </c>
    </row>
    <row r="63" spans="1:8" ht="62.25" customHeight="1">
      <c r="A63" s="258" t="s">
        <v>445</v>
      </c>
      <c r="B63" s="240" t="s">
        <v>174</v>
      </c>
      <c r="C63" s="245"/>
      <c r="D63" s="245"/>
      <c r="E63" s="240"/>
      <c r="F63" s="246">
        <f>F64+F67+F69</f>
        <v>143</v>
      </c>
      <c r="G63" s="246">
        <f>G64+G67+G69</f>
        <v>143</v>
      </c>
      <c r="H63" s="246">
        <f>H64+H67+H69</f>
        <v>143</v>
      </c>
    </row>
    <row r="64" spans="1:8" ht="36.75" customHeight="1">
      <c r="A64" s="231" t="s">
        <v>100</v>
      </c>
      <c r="B64" s="240" t="s">
        <v>268</v>
      </c>
      <c r="C64" s="245"/>
      <c r="D64" s="245"/>
      <c r="E64" s="240"/>
      <c r="F64" s="246">
        <f>F65+F66</f>
        <v>66</v>
      </c>
      <c r="G64" s="246">
        <f>G65+G66</f>
        <v>66</v>
      </c>
      <c r="H64" s="246">
        <f>H65+H66</f>
        <v>66</v>
      </c>
    </row>
    <row r="65" spans="1:8" ht="31.5" customHeight="1">
      <c r="A65" s="231" t="s">
        <v>459</v>
      </c>
      <c r="B65" s="240" t="s">
        <v>268</v>
      </c>
      <c r="C65" s="245" t="s">
        <v>468</v>
      </c>
      <c r="D65" s="245" t="s">
        <v>150</v>
      </c>
      <c r="E65" s="240">
        <v>240</v>
      </c>
      <c r="F65" s="246">
        <f>'Приложение 8'!Q541</f>
        <v>7</v>
      </c>
      <c r="G65" s="246">
        <f>'Приложение 8'!R541</f>
        <v>7</v>
      </c>
      <c r="H65" s="246">
        <f>'Приложение 8'!S541</f>
        <v>7</v>
      </c>
    </row>
    <row r="66" spans="1:8" ht="31.5" customHeight="1">
      <c r="A66" s="22" t="s">
        <v>464</v>
      </c>
      <c r="B66" s="240" t="s">
        <v>268</v>
      </c>
      <c r="C66" s="245" t="s">
        <v>468</v>
      </c>
      <c r="D66" s="245" t="s">
        <v>150</v>
      </c>
      <c r="E66" s="240">
        <v>320</v>
      </c>
      <c r="F66" s="246">
        <f>'Приложение 8'!Q542</f>
        <v>59</v>
      </c>
      <c r="G66" s="246">
        <f>'Приложение 8'!R542</f>
        <v>59</v>
      </c>
      <c r="H66" s="246">
        <f>'Приложение 8'!S542</f>
        <v>59</v>
      </c>
    </row>
    <row r="67" spans="1:8" ht="15.75">
      <c r="A67" s="258" t="s">
        <v>90</v>
      </c>
      <c r="B67" s="240" t="s">
        <v>175</v>
      </c>
      <c r="C67" s="245" t="s">
        <v>468</v>
      </c>
      <c r="D67" s="245"/>
      <c r="E67" s="240"/>
      <c r="F67" s="246">
        <f>F68</f>
        <v>9</v>
      </c>
      <c r="G67" s="246">
        <f>G68</f>
        <v>9</v>
      </c>
      <c r="H67" s="246">
        <f>H68</f>
        <v>9</v>
      </c>
    </row>
    <row r="68" spans="1:8" ht="15.75">
      <c r="A68" s="258" t="s">
        <v>461</v>
      </c>
      <c r="B68" s="240" t="s">
        <v>175</v>
      </c>
      <c r="C68" s="245" t="s">
        <v>468</v>
      </c>
      <c r="D68" s="245" t="s">
        <v>149</v>
      </c>
      <c r="E68" s="240">
        <v>610</v>
      </c>
      <c r="F68" s="246">
        <f>'Приложение 8'!Q460</f>
        <v>9</v>
      </c>
      <c r="G68" s="246">
        <f>'Приложение 8'!R460</f>
        <v>9</v>
      </c>
      <c r="H68" s="246">
        <f>'Приложение 8'!S460</f>
        <v>9</v>
      </c>
    </row>
    <row r="69" spans="1:8" ht="31.5">
      <c r="A69" s="258" t="s">
        <v>93</v>
      </c>
      <c r="B69" s="240" t="s">
        <v>176</v>
      </c>
      <c r="C69" s="245"/>
      <c r="D69" s="245"/>
      <c r="E69" s="240"/>
      <c r="F69" s="246">
        <f>F70</f>
        <v>68</v>
      </c>
      <c r="G69" s="246">
        <f>G70</f>
        <v>68</v>
      </c>
      <c r="H69" s="246">
        <f>H70</f>
        <v>68</v>
      </c>
    </row>
    <row r="70" spans="1:8" ht="15.75">
      <c r="A70" s="258" t="s">
        <v>461</v>
      </c>
      <c r="B70" s="240" t="s">
        <v>176</v>
      </c>
      <c r="C70" s="245" t="s">
        <v>468</v>
      </c>
      <c r="D70" s="245" t="s">
        <v>152</v>
      </c>
      <c r="E70" s="240">
        <v>610</v>
      </c>
      <c r="F70" s="246">
        <f>'Приложение 8'!Q482</f>
        <v>68</v>
      </c>
      <c r="G70" s="246">
        <f>'Приложение 8'!R482</f>
        <v>68</v>
      </c>
      <c r="H70" s="246">
        <f>'Приложение 8'!S482</f>
        <v>68</v>
      </c>
    </row>
    <row r="71" spans="1:8" ht="60.75" customHeight="1">
      <c r="A71" s="266" t="s">
        <v>13</v>
      </c>
      <c r="B71" s="240" t="s">
        <v>178</v>
      </c>
      <c r="C71" s="245"/>
      <c r="D71" s="245"/>
      <c r="E71" s="240"/>
      <c r="F71" s="246">
        <f>F72+F74</f>
        <v>200</v>
      </c>
      <c r="G71" s="246">
        <f>G72+G74</f>
        <v>200</v>
      </c>
      <c r="H71" s="246">
        <f>H72+H74</f>
        <v>200</v>
      </c>
    </row>
    <row r="72" spans="1:8" ht="31.5" customHeight="1">
      <c r="A72" s="231" t="s">
        <v>100</v>
      </c>
      <c r="B72" s="240" t="s">
        <v>269</v>
      </c>
      <c r="C72" s="245"/>
      <c r="D72" s="245"/>
      <c r="E72" s="240"/>
      <c r="F72" s="246">
        <f>F73</f>
        <v>75</v>
      </c>
      <c r="G72" s="246">
        <f>G73</f>
        <v>75</v>
      </c>
      <c r="H72" s="246">
        <f>H73</f>
        <v>75</v>
      </c>
    </row>
    <row r="73" spans="1:8" ht="35.25" customHeight="1">
      <c r="A73" s="22" t="s">
        <v>464</v>
      </c>
      <c r="B73" s="240" t="s">
        <v>269</v>
      </c>
      <c r="C73" s="245" t="s">
        <v>468</v>
      </c>
      <c r="D73" s="245" t="s">
        <v>150</v>
      </c>
      <c r="E73" s="240">
        <v>320</v>
      </c>
      <c r="F73" s="246">
        <f>'Приложение 8'!Q545</f>
        <v>75</v>
      </c>
      <c r="G73" s="246">
        <f>'Приложение 8'!R545</f>
        <v>75</v>
      </c>
      <c r="H73" s="246">
        <f>'Приложение 8'!S545</f>
        <v>75</v>
      </c>
    </row>
    <row r="74" spans="1:8" ht="31.5">
      <c r="A74" s="258" t="s">
        <v>93</v>
      </c>
      <c r="B74" s="240" t="s">
        <v>179</v>
      </c>
      <c r="C74" s="245"/>
      <c r="D74" s="245"/>
      <c r="E74" s="240"/>
      <c r="F74" s="246">
        <f>F75</f>
        <v>125</v>
      </c>
      <c r="G74" s="246">
        <f>G75</f>
        <v>125</v>
      </c>
      <c r="H74" s="246">
        <f>H75</f>
        <v>125</v>
      </c>
    </row>
    <row r="75" spans="1:8" ht="15.75">
      <c r="A75" s="266" t="s">
        <v>461</v>
      </c>
      <c r="B75" s="240" t="s">
        <v>179</v>
      </c>
      <c r="C75" s="245" t="s">
        <v>468</v>
      </c>
      <c r="D75" s="245" t="s">
        <v>152</v>
      </c>
      <c r="E75" s="240">
        <v>610</v>
      </c>
      <c r="F75" s="246">
        <f>'Приложение 8'!Q485</f>
        <v>125</v>
      </c>
      <c r="G75" s="246">
        <f>'Приложение 8'!R485</f>
        <v>125</v>
      </c>
      <c r="H75" s="246">
        <f>'Приложение 8'!S485</f>
        <v>125</v>
      </c>
    </row>
    <row r="76" spans="1:8" s="252" customFormat="1" ht="47.25">
      <c r="A76" s="332" t="s">
        <v>634</v>
      </c>
      <c r="B76" s="243" t="s">
        <v>270</v>
      </c>
      <c r="C76" s="244"/>
      <c r="D76" s="244"/>
      <c r="E76" s="243"/>
      <c r="F76" s="247">
        <f>F77+F80+F83</f>
        <v>392</v>
      </c>
      <c r="G76" s="247">
        <f>G77+G80+G83</f>
        <v>392</v>
      </c>
      <c r="H76" s="247">
        <f>H77+H80+H83</f>
        <v>392</v>
      </c>
    </row>
    <row r="77" spans="1:8" ht="31.5">
      <c r="A77" s="3" t="s">
        <v>590</v>
      </c>
      <c r="B77" s="240" t="s">
        <v>271</v>
      </c>
      <c r="C77" s="245"/>
      <c r="D77" s="245"/>
      <c r="E77" s="240"/>
      <c r="F77" s="246">
        <f aca="true" t="shared" si="5" ref="F77:H78">F78</f>
        <v>180</v>
      </c>
      <c r="G77" s="246">
        <f t="shared" si="5"/>
        <v>180</v>
      </c>
      <c r="H77" s="246">
        <f t="shared" si="5"/>
        <v>180</v>
      </c>
    </row>
    <row r="78" spans="1:8" ht="63">
      <c r="A78" s="18" t="s">
        <v>11</v>
      </c>
      <c r="B78" s="240" t="s">
        <v>272</v>
      </c>
      <c r="C78" s="245"/>
      <c r="D78" s="245"/>
      <c r="E78" s="240"/>
      <c r="F78" s="246">
        <f t="shared" si="5"/>
        <v>180</v>
      </c>
      <c r="G78" s="246">
        <f t="shared" si="5"/>
        <v>180</v>
      </c>
      <c r="H78" s="246">
        <f t="shared" si="5"/>
        <v>180</v>
      </c>
    </row>
    <row r="79" spans="1:8" ht="15.75">
      <c r="A79" s="5" t="s">
        <v>388</v>
      </c>
      <c r="B79" s="240" t="s">
        <v>272</v>
      </c>
      <c r="C79" s="245" t="s">
        <v>273</v>
      </c>
      <c r="D79" s="245" t="s">
        <v>144</v>
      </c>
      <c r="E79" s="240">
        <v>340</v>
      </c>
      <c r="F79" s="246">
        <f>'Приложение 8'!Q367</f>
        <v>180</v>
      </c>
      <c r="G79" s="246">
        <f>'Приложение 8'!R367</f>
        <v>180</v>
      </c>
      <c r="H79" s="246">
        <f>'Приложение 8'!S367</f>
        <v>180</v>
      </c>
    </row>
    <row r="80" spans="1:8" ht="31.5">
      <c r="A80" s="5" t="s">
        <v>591</v>
      </c>
      <c r="B80" s="240" t="s">
        <v>274</v>
      </c>
      <c r="C80" s="245"/>
      <c r="D80" s="245"/>
      <c r="E80" s="240"/>
      <c r="F80" s="246">
        <f aca="true" t="shared" si="6" ref="F80:H81">F81</f>
        <v>68</v>
      </c>
      <c r="G80" s="246">
        <f t="shared" si="6"/>
        <v>68</v>
      </c>
      <c r="H80" s="246">
        <f t="shared" si="6"/>
        <v>68</v>
      </c>
    </row>
    <row r="81" spans="1:8" ht="63">
      <c r="A81" s="5" t="s">
        <v>11</v>
      </c>
      <c r="B81" s="240" t="s">
        <v>275</v>
      </c>
      <c r="C81" s="245"/>
      <c r="D81" s="245"/>
      <c r="E81" s="240"/>
      <c r="F81" s="246">
        <f t="shared" si="6"/>
        <v>68</v>
      </c>
      <c r="G81" s="246">
        <f t="shared" si="6"/>
        <v>68</v>
      </c>
      <c r="H81" s="246">
        <f t="shared" si="6"/>
        <v>68</v>
      </c>
    </row>
    <row r="82" spans="1:8" ht="31.5">
      <c r="A82" s="5" t="s">
        <v>459</v>
      </c>
      <c r="B82" s="240" t="s">
        <v>275</v>
      </c>
      <c r="C82" s="245" t="s">
        <v>273</v>
      </c>
      <c r="D82" s="245" t="s">
        <v>144</v>
      </c>
      <c r="E82" s="240">
        <v>240</v>
      </c>
      <c r="F82" s="246">
        <f>'Приложение 8'!Q370</f>
        <v>68</v>
      </c>
      <c r="G82" s="246">
        <f>'Приложение 8'!R370</f>
        <v>68</v>
      </c>
      <c r="H82" s="246">
        <f>'Приложение 8'!S370</f>
        <v>68</v>
      </c>
    </row>
    <row r="83" spans="1:8" ht="110.25">
      <c r="A83" s="5" t="s">
        <v>311</v>
      </c>
      <c r="B83" s="240" t="s">
        <v>276</v>
      </c>
      <c r="C83" s="245"/>
      <c r="D83" s="245"/>
      <c r="E83" s="240"/>
      <c r="F83" s="246">
        <f aca="true" t="shared" si="7" ref="F83:H84">F84</f>
        <v>144</v>
      </c>
      <c r="G83" s="246">
        <f t="shared" si="7"/>
        <v>144</v>
      </c>
      <c r="H83" s="246">
        <f t="shared" si="7"/>
        <v>144</v>
      </c>
    </row>
    <row r="84" spans="1:8" ht="63">
      <c r="A84" s="5" t="s">
        <v>11</v>
      </c>
      <c r="B84" s="240" t="s">
        <v>277</v>
      </c>
      <c r="C84" s="245"/>
      <c r="D84" s="245"/>
      <c r="E84" s="240"/>
      <c r="F84" s="246">
        <f t="shared" si="7"/>
        <v>144</v>
      </c>
      <c r="G84" s="246">
        <f t="shared" si="7"/>
        <v>144</v>
      </c>
      <c r="H84" s="246">
        <f t="shared" si="7"/>
        <v>144</v>
      </c>
    </row>
    <row r="85" spans="1:8" ht="31.5">
      <c r="A85" s="5" t="s">
        <v>463</v>
      </c>
      <c r="B85" s="240" t="s">
        <v>277</v>
      </c>
      <c r="C85" s="245" t="s">
        <v>273</v>
      </c>
      <c r="D85" s="245" t="s">
        <v>146</v>
      </c>
      <c r="E85" s="240">
        <v>310</v>
      </c>
      <c r="F85" s="246">
        <f>'Приложение 8'!Q376</f>
        <v>144</v>
      </c>
      <c r="G85" s="246">
        <f>'Приложение 8'!R376</f>
        <v>144</v>
      </c>
      <c r="H85" s="246">
        <f>'Приложение 8'!S376</f>
        <v>144</v>
      </c>
    </row>
    <row r="86" spans="1:8" s="252" customFormat="1" ht="47.25">
      <c r="A86" s="123" t="s">
        <v>441</v>
      </c>
      <c r="B86" s="243" t="s">
        <v>181</v>
      </c>
      <c r="C86" s="244"/>
      <c r="D86" s="244"/>
      <c r="E86" s="243"/>
      <c r="F86" s="247">
        <f>F87+F90+F95+F98</f>
        <v>8661.3</v>
      </c>
      <c r="G86" s="247">
        <f>G87+G90+G95+G98</f>
        <v>11807.6</v>
      </c>
      <c r="H86" s="247">
        <f>H87+H90+H95+H98</f>
        <v>8352</v>
      </c>
    </row>
    <row r="87" spans="1:8" ht="78.75">
      <c r="A87" s="11" t="s">
        <v>630</v>
      </c>
      <c r="B87" s="240" t="s">
        <v>631</v>
      </c>
      <c r="C87" s="245"/>
      <c r="D87" s="245"/>
      <c r="E87" s="240"/>
      <c r="F87" s="246">
        <f aca="true" t="shared" si="8" ref="F87:H88">F88</f>
        <v>100</v>
      </c>
      <c r="G87" s="246">
        <f t="shared" si="8"/>
        <v>100</v>
      </c>
      <c r="H87" s="246">
        <f t="shared" si="8"/>
        <v>100</v>
      </c>
    </row>
    <row r="88" spans="1:8" ht="15.75">
      <c r="A88" s="11" t="s">
        <v>74</v>
      </c>
      <c r="B88" s="240" t="s">
        <v>632</v>
      </c>
      <c r="C88" s="245"/>
      <c r="D88" s="245"/>
      <c r="E88" s="240"/>
      <c r="F88" s="246">
        <f t="shared" si="8"/>
        <v>100</v>
      </c>
      <c r="G88" s="246">
        <f t="shared" si="8"/>
        <v>100</v>
      </c>
      <c r="H88" s="246">
        <f t="shared" si="8"/>
        <v>100</v>
      </c>
    </row>
    <row r="89" spans="1:8" ht="15.75">
      <c r="A89" s="11" t="s">
        <v>461</v>
      </c>
      <c r="B89" s="240" t="s">
        <v>632</v>
      </c>
      <c r="C89" s="245" t="s">
        <v>467</v>
      </c>
      <c r="D89" s="245" t="s">
        <v>184</v>
      </c>
      <c r="E89" s="240">
        <v>610</v>
      </c>
      <c r="F89" s="246">
        <f>'Приложение 8'!Q334</f>
        <v>100</v>
      </c>
      <c r="G89" s="246">
        <f>'Приложение 8'!R334</f>
        <v>100</v>
      </c>
      <c r="H89" s="246">
        <f>'Приложение 8'!S334</f>
        <v>100</v>
      </c>
    </row>
    <row r="90" spans="1:8" ht="31.5">
      <c r="A90" s="11" t="s">
        <v>75</v>
      </c>
      <c r="B90" s="240" t="s">
        <v>182</v>
      </c>
      <c r="C90" s="245"/>
      <c r="D90" s="245"/>
      <c r="E90" s="240"/>
      <c r="F90" s="246">
        <f>F91+F93</f>
        <v>8252</v>
      </c>
      <c r="G90" s="246">
        <f>G91+G93</f>
        <v>8252</v>
      </c>
      <c r="H90" s="246">
        <f>H91+H93</f>
        <v>8252</v>
      </c>
    </row>
    <row r="91" spans="1:8" ht="15.75">
      <c r="A91" s="11" t="s">
        <v>74</v>
      </c>
      <c r="B91" s="240" t="s">
        <v>183</v>
      </c>
      <c r="C91" s="245"/>
      <c r="D91" s="245"/>
      <c r="E91" s="240"/>
      <c r="F91" s="246">
        <f>F92</f>
        <v>6727.5</v>
      </c>
      <c r="G91" s="246">
        <f>G92</f>
        <v>6727.5</v>
      </c>
      <c r="H91" s="246">
        <f>H92</f>
        <v>6727.5</v>
      </c>
    </row>
    <row r="92" spans="1:8" ht="15.75">
      <c r="A92" s="11" t="s">
        <v>461</v>
      </c>
      <c r="B92" s="240" t="s">
        <v>183</v>
      </c>
      <c r="C92" s="245" t="s">
        <v>467</v>
      </c>
      <c r="D92" s="245" t="s">
        <v>184</v>
      </c>
      <c r="E92" s="240">
        <v>610</v>
      </c>
      <c r="F92" s="246">
        <f>'Приложение 8'!Q337</f>
        <v>6727.5</v>
      </c>
      <c r="G92" s="246">
        <f>'Приложение 8'!R337</f>
        <v>6727.5</v>
      </c>
      <c r="H92" s="246">
        <f>'Приложение 8'!S337</f>
        <v>6727.5</v>
      </c>
    </row>
    <row r="93" spans="1:8" ht="63">
      <c r="A93" s="11" t="s">
        <v>610</v>
      </c>
      <c r="B93" s="240" t="s">
        <v>615</v>
      </c>
      <c r="C93" s="245"/>
      <c r="D93" s="245"/>
      <c r="E93" s="240"/>
      <c r="F93" s="246">
        <f>F94</f>
        <v>1524.5</v>
      </c>
      <c r="G93" s="246">
        <f>G94</f>
        <v>1524.5</v>
      </c>
      <c r="H93" s="246">
        <f>H94</f>
        <v>1524.5</v>
      </c>
    </row>
    <row r="94" spans="1:8" ht="15.75">
      <c r="A94" s="11" t="s">
        <v>461</v>
      </c>
      <c r="B94" s="240" t="s">
        <v>615</v>
      </c>
      <c r="C94" s="245" t="s">
        <v>467</v>
      </c>
      <c r="D94" s="245" t="s">
        <v>184</v>
      </c>
      <c r="E94" s="240">
        <v>610</v>
      </c>
      <c r="F94" s="246">
        <f>'Приложение 8'!Q339</f>
        <v>1524.5</v>
      </c>
      <c r="G94" s="246">
        <f>'Приложение 8'!R339</f>
        <v>1524.5</v>
      </c>
      <c r="H94" s="246">
        <f>'Приложение 8'!S339</f>
        <v>1524.5</v>
      </c>
    </row>
    <row r="95" spans="1:8" ht="63">
      <c r="A95" s="11" t="s">
        <v>805</v>
      </c>
      <c r="B95" s="240" t="s">
        <v>806</v>
      </c>
      <c r="C95" s="245"/>
      <c r="D95" s="245"/>
      <c r="E95" s="240"/>
      <c r="F95" s="246">
        <f aca="true" t="shared" si="9" ref="F95:H96">F96</f>
        <v>309.3</v>
      </c>
      <c r="G95" s="246">
        <f t="shared" si="9"/>
        <v>0</v>
      </c>
      <c r="H95" s="246">
        <f t="shared" si="9"/>
        <v>0</v>
      </c>
    </row>
    <row r="96" spans="1:8" ht="63">
      <c r="A96" s="11" t="s">
        <v>635</v>
      </c>
      <c r="B96" s="240" t="s">
        <v>278</v>
      </c>
      <c r="C96" s="245"/>
      <c r="D96" s="245"/>
      <c r="E96" s="240"/>
      <c r="F96" s="246">
        <f t="shared" si="9"/>
        <v>309.3</v>
      </c>
      <c r="G96" s="246">
        <f t="shared" si="9"/>
        <v>0</v>
      </c>
      <c r="H96" s="246">
        <f t="shared" si="9"/>
        <v>0</v>
      </c>
    </row>
    <row r="97" spans="1:8" ht="15.75">
      <c r="A97" s="11" t="s">
        <v>461</v>
      </c>
      <c r="B97" s="240" t="s">
        <v>278</v>
      </c>
      <c r="C97" s="245" t="s">
        <v>467</v>
      </c>
      <c r="D97" s="245" t="s">
        <v>184</v>
      </c>
      <c r="E97" s="240">
        <v>610</v>
      </c>
      <c r="F97" s="246">
        <f>'Приложение 8'!Q342</f>
        <v>309.3</v>
      </c>
      <c r="G97" s="246">
        <f>'Приложение 8'!R342</f>
        <v>0</v>
      </c>
      <c r="H97" s="246">
        <f>'Приложение 8'!S342</f>
        <v>0</v>
      </c>
    </row>
    <row r="98" spans="1:8" ht="31.5">
      <c r="A98" s="11" t="s">
        <v>636</v>
      </c>
      <c r="B98" s="240" t="s">
        <v>279</v>
      </c>
      <c r="C98" s="245"/>
      <c r="D98" s="245"/>
      <c r="E98" s="240"/>
      <c r="F98" s="246">
        <f>F99</f>
        <v>0</v>
      </c>
      <c r="G98" s="246">
        <f>G99</f>
        <v>3455.6</v>
      </c>
      <c r="H98" s="246">
        <f>H99</f>
        <v>0</v>
      </c>
    </row>
    <row r="99" spans="1:8" ht="15.75">
      <c r="A99" s="11" t="s">
        <v>461</v>
      </c>
      <c r="B99" s="240" t="s">
        <v>279</v>
      </c>
      <c r="C99" s="245" t="s">
        <v>467</v>
      </c>
      <c r="D99" s="245" t="s">
        <v>184</v>
      </c>
      <c r="E99" s="240">
        <v>610</v>
      </c>
      <c r="F99" s="246">
        <f>'Приложение 8'!Q344</f>
        <v>0</v>
      </c>
      <c r="G99" s="246">
        <f>'Приложение 8'!R344</f>
        <v>3455.6</v>
      </c>
      <c r="H99" s="246">
        <f>'Приложение 8'!S344</f>
        <v>0</v>
      </c>
    </row>
    <row r="100" spans="1:8" s="255" customFormat="1" ht="51.75" customHeight="1">
      <c r="A100" s="257" t="s">
        <v>664</v>
      </c>
      <c r="B100" s="243" t="s">
        <v>681</v>
      </c>
      <c r="C100" s="244"/>
      <c r="D100" s="244"/>
      <c r="E100" s="243"/>
      <c r="F100" s="247">
        <f>F101+F115+F136+F150+F155+F166+F178+F181</f>
        <v>260024.09999999998</v>
      </c>
      <c r="G100" s="247">
        <f>G101+G115+G136+G150+G155+G166+G178+G181</f>
        <v>274596.7</v>
      </c>
      <c r="H100" s="247">
        <f>H101+H115+H136+H150+H155+H166+H178+H181</f>
        <v>277877.2</v>
      </c>
    </row>
    <row r="101" spans="1:8" s="238" customFormat="1" ht="31.5">
      <c r="A101" s="258" t="s">
        <v>408</v>
      </c>
      <c r="B101" s="240" t="s">
        <v>682</v>
      </c>
      <c r="C101" s="245"/>
      <c r="D101" s="245"/>
      <c r="E101" s="240"/>
      <c r="F101" s="246">
        <f>F102+F104+F108+F110+F112+F106</f>
        <v>77513.5</v>
      </c>
      <c r="G101" s="246">
        <f>G102+G104+G108+G110+G112+G106</f>
        <v>82593.5</v>
      </c>
      <c r="H101" s="246">
        <f>H102+H104+H108+H110+H112+H106</f>
        <v>82593.4</v>
      </c>
    </row>
    <row r="102" spans="1:8" s="238" customFormat="1" ht="31.5">
      <c r="A102" s="258" t="s">
        <v>100</v>
      </c>
      <c r="B102" s="240" t="s">
        <v>683</v>
      </c>
      <c r="C102" s="245"/>
      <c r="D102" s="245"/>
      <c r="E102" s="240"/>
      <c r="F102" s="246">
        <f>F103</f>
        <v>10</v>
      </c>
      <c r="G102" s="246">
        <f>G103</f>
        <v>10</v>
      </c>
      <c r="H102" s="246">
        <f>H103</f>
        <v>10</v>
      </c>
    </row>
    <row r="103" spans="1:8" s="238" customFormat="1" ht="31.5">
      <c r="A103" s="258" t="s">
        <v>459</v>
      </c>
      <c r="B103" s="240" t="s">
        <v>683</v>
      </c>
      <c r="C103" s="245" t="s">
        <v>468</v>
      </c>
      <c r="D103" s="245" t="s">
        <v>150</v>
      </c>
      <c r="E103" s="240">
        <v>240</v>
      </c>
      <c r="F103" s="246">
        <f>'Приложение 8'!Q549</f>
        <v>10</v>
      </c>
      <c r="G103" s="246">
        <f>'Приложение 8'!R549</f>
        <v>10</v>
      </c>
      <c r="H103" s="246">
        <f>'Приложение 8'!S549</f>
        <v>10</v>
      </c>
    </row>
    <row r="104" spans="1:8" s="238" customFormat="1" ht="15.75">
      <c r="A104" s="258" t="s">
        <v>90</v>
      </c>
      <c r="B104" s="240" t="s">
        <v>684</v>
      </c>
      <c r="C104" s="245"/>
      <c r="D104" s="245"/>
      <c r="E104" s="240"/>
      <c r="F104" s="246">
        <f>F105</f>
        <v>12764.6</v>
      </c>
      <c r="G104" s="246">
        <f>G105</f>
        <v>17764.6</v>
      </c>
      <c r="H104" s="246">
        <f>H105</f>
        <v>17764.5</v>
      </c>
    </row>
    <row r="105" spans="1:8" s="238" customFormat="1" ht="15.75">
      <c r="A105" s="258" t="s">
        <v>461</v>
      </c>
      <c r="B105" s="240" t="s">
        <v>684</v>
      </c>
      <c r="C105" s="245" t="s">
        <v>468</v>
      </c>
      <c r="D105" s="245" t="s">
        <v>149</v>
      </c>
      <c r="E105" s="240">
        <v>610</v>
      </c>
      <c r="F105" s="246">
        <f>'Приложение 8'!Q464</f>
        <v>12764.6</v>
      </c>
      <c r="G105" s="246">
        <f>'Приложение 8'!R464</f>
        <v>17764.6</v>
      </c>
      <c r="H105" s="246">
        <f>'Приложение 8'!S464</f>
        <v>17764.5</v>
      </c>
    </row>
    <row r="106" spans="1:8" s="238" customFormat="1" ht="65.25" customHeight="1">
      <c r="A106" s="272" t="s">
        <v>610</v>
      </c>
      <c r="B106" s="267" t="s">
        <v>685</v>
      </c>
      <c r="C106" s="245"/>
      <c r="D106" s="245"/>
      <c r="E106" s="240"/>
      <c r="F106" s="246">
        <f>F107</f>
        <v>4477.9</v>
      </c>
      <c r="G106" s="246">
        <f>G107</f>
        <v>4477.9</v>
      </c>
      <c r="H106" s="246">
        <f>H107</f>
        <v>4477.9</v>
      </c>
    </row>
    <row r="107" spans="1:8" s="238" customFormat="1" ht="15.75">
      <c r="A107" s="3" t="s">
        <v>461</v>
      </c>
      <c r="B107" s="267" t="s">
        <v>685</v>
      </c>
      <c r="C107" s="268" t="s">
        <v>468</v>
      </c>
      <c r="D107" s="268" t="s">
        <v>149</v>
      </c>
      <c r="E107" s="240">
        <v>610</v>
      </c>
      <c r="F107" s="246">
        <f>'Приложение 8'!Q466</f>
        <v>4477.9</v>
      </c>
      <c r="G107" s="246">
        <f>'Приложение 8'!R466</f>
        <v>4477.9</v>
      </c>
      <c r="H107" s="246">
        <f>'Приложение 8'!S466</f>
        <v>4477.9</v>
      </c>
    </row>
    <row r="108" spans="1:8" s="238" customFormat="1" ht="31.5">
      <c r="A108" s="258" t="s">
        <v>93</v>
      </c>
      <c r="B108" s="240" t="s">
        <v>686</v>
      </c>
      <c r="C108" s="245"/>
      <c r="D108" s="245"/>
      <c r="E108" s="240"/>
      <c r="F108" s="246">
        <f>F109</f>
        <v>172.5</v>
      </c>
      <c r="G108" s="246">
        <f>G109</f>
        <v>172.5</v>
      </c>
      <c r="H108" s="246">
        <f>H109</f>
        <v>172.5</v>
      </c>
    </row>
    <row r="109" spans="1:8" s="238" customFormat="1" ht="15.75">
      <c r="A109" s="258" t="s">
        <v>461</v>
      </c>
      <c r="B109" s="240" t="s">
        <v>686</v>
      </c>
      <c r="C109" s="245" t="s">
        <v>468</v>
      </c>
      <c r="D109" s="245" t="s">
        <v>152</v>
      </c>
      <c r="E109" s="240">
        <v>610</v>
      </c>
      <c r="F109" s="246">
        <f>'Приложение 8'!Q489</f>
        <v>172.5</v>
      </c>
      <c r="G109" s="246">
        <f>'Приложение 8'!R489</f>
        <v>172.5</v>
      </c>
      <c r="H109" s="246">
        <f>'Приложение 8'!S489</f>
        <v>172.5</v>
      </c>
    </row>
    <row r="110" spans="1:8" s="238" customFormat="1" ht="79.5" customHeight="1">
      <c r="A110" s="258" t="s">
        <v>92</v>
      </c>
      <c r="B110" s="240" t="s">
        <v>687</v>
      </c>
      <c r="C110" s="245"/>
      <c r="D110" s="245"/>
      <c r="E110" s="240"/>
      <c r="F110" s="246">
        <f>F111</f>
        <v>56509.9</v>
      </c>
      <c r="G110" s="246">
        <f>G111</f>
        <v>56509.9</v>
      </c>
      <c r="H110" s="246">
        <f>H111</f>
        <v>56509.9</v>
      </c>
    </row>
    <row r="111" spans="1:8" s="238" customFormat="1" ht="15.75">
      <c r="A111" s="258" t="s">
        <v>461</v>
      </c>
      <c r="B111" s="240" t="s">
        <v>687</v>
      </c>
      <c r="C111" s="245" t="s">
        <v>468</v>
      </c>
      <c r="D111" s="245" t="s">
        <v>149</v>
      </c>
      <c r="E111" s="240">
        <v>610</v>
      </c>
      <c r="F111" s="246">
        <f>'Приложение 8'!Q468</f>
        <v>56509.9</v>
      </c>
      <c r="G111" s="246">
        <f>'Приложение 8'!R468</f>
        <v>56509.9</v>
      </c>
      <c r="H111" s="246">
        <f>'Приложение 8'!S468</f>
        <v>56509.9</v>
      </c>
    </row>
    <row r="112" spans="1:8" s="238" customFormat="1" ht="90.75" customHeight="1">
      <c r="A112" s="258" t="s">
        <v>89</v>
      </c>
      <c r="B112" s="240" t="s">
        <v>688</v>
      </c>
      <c r="C112" s="245"/>
      <c r="D112" s="245"/>
      <c r="E112" s="240"/>
      <c r="F112" s="246">
        <f>SUM(F113:F114)</f>
        <v>3578.6</v>
      </c>
      <c r="G112" s="246">
        <f>SUM(G113:G114)</f>
        <v>3658.6</v>
      </c>
      <c r="H112" s="246">
        <f>SUM(H113:H114)</f>
        <v>3658.6</v>
      </c>
    </row>
    <row r="113" spans="1:8" s="238" customFormat="1" ht="36.75" customHeight="1">
      <c r="A113" s="258" t="s">
        <v>464</v>
      </c>
      <c r="B113" s="240" t="s">
        <v>688</v>
      </c>
      <c r="C113" s="245" t="s">
        <v>468</v>
      </c>
      <c r="D113" s="245" t="s">
        <v>151</v>
      </c>
      <c r="E113" s="240">
        <v>320</v>
      </c>
      <c r="F113" s="246">
        <f>'Приложение 8'!Q592</f>
        <v>3455.4</v>
      </c>
      <c r="G113" s="246">
        <f>'Приложение 8'!R592</f>
        <v>3455.4</v>
      </c>
      <c r="H113" s="246">
        <f>'Приложение 8'!S592</f>
        <v>3455.4</v>
      </c>
    </row>
    <row r="114" spans="1:8" ht="15.75">
      <c r="A114" s="258" t="s">
        <v>461</v>
      </c>
      <c r="B114" s="240" t="s">
        <v>688</v>
      </c>
      <c r="C114" s="245" t="s">
        <v>468</v>
      </c>
      <c r="D114" s="245" t="s">
        <v>150</v>
      </c>
      <c r="E114" s="240">
        <v>610</v>
      </c>
      <c r="F114" s="246">
        <f>'Приложение 8'!Q551</f>
        <v>123.2</v>
      </c>
      <c r="G114" s="246">
        <f>'Приложение 8'!R551</f>
        <v>203.2</v>
      </c>
      <c r="H114" s="246">
        <f>'Приложение 8'!S551</f>
        <v>203.2</v>
      </c>
    </row>
    <row r="115" spans="1:8" ht="31.5">
      <c r="A115" s="266" t="s">
        <v>815</v>
      </c>
      <c r="B115" s="240" t="s">
        <v>689</v>
      </c>
      <c r="C115" s="245"/>
      <c r="D115" s="245"/>
      <c r="E115" s="240"/>
      <c r="F115" s="246">
        <f>F116+F120+F127+F129+F125+F118+F123+F132+F134</f>
        <v>171817.69999999998</v>
      </c>
      <c r="G115" s="246">
        <f>G116+G120+G127+G129+G125+G118+G123+G132+G134</f>
        <v>178320</v>
      </c>
      <c r="H115" s="246">
        <f>H116+H120+H127+H129+H125+H118+H123+H132+H134</f>
        <v>176890.9</v>
      </c>
    </row>
    <row r="116" spans="1:8" ht="31.5">
      <c r="A116" s="258" t="s">
        <v>100</v>
      </c>
      <c r="B116" s="240" t="s">
        <v>690</v>
      </c>
      <c r="C116" s="245"/>
      <c r="D116" s="245"/>
      <c r="E116" s="240"/>
      <c r="F116" s="246">
        <f>F117</f>
        <v>43</v>
      </c>
      <c r="G116" s="246">
        <f>G117</f>
        <v>43</v>
      </c>
      <c r="H116" s="246">
        <f>H117</f>
        <v>43</v>
      </c>
    </row>
    <row r="117" spans="1:8" ht="34.5" customHeight="1">
      <c r="A117" s="258" t="s">
        <v>459</v>
      </c>
      <c r="B117" s="240" t="s">
        <v>690</v>
      </c>
      <c r="C117" s="245" t="s">
        <v>468</v>
      </c>
      <c r="D117" s="245" t="s">
        <v>150</v>
      </c>
      <c r="E117" s="240">
        <v>240</v>
      </c>
      <c r="F117" s="246">
        <f>'Приложение 8'!Q554</f>
        <v>43</v>
      </c>
      <c r="G117" s="246">
        <f>'Приложение 8'!R554</f>
        <v>43</v>
      </c>
      <c r="H117" s="246">
        <f>'Приложение 8'!S554</f>
        <v>43</v>
      </c>
    </row>
    <row r="118" spans="1:8" ht="78.75" customHeight="1" hidden="1">
      <c r="A118" s="232" t="s">
        <v>250</v>
      </c>
      <c r="B118" s="267" t="s">
        <v>691</v>
      </c>
      <c r="C118" s="245"/>
      <c r="D118" s="245"/>
      <c r="E118" s="240"/>
      <c r="F118" s="246">
        <f>F119</f>
        <v>0</v>
      </c>
      <c r="G118" s="246">
        <f>G119</f>
        <v>0</v>
      </c>
      <c r="H118" s="246">
        <f>H119</f>
        <v>0</v>
      </c>
    </row>
    <row r="119" spans="1:8" ht="18" customHeight="1" hidden="1">
      <c r="A119" s="232" t="s">
        <v>462</v>
      </c>
      <c r="B119" s="267" t="s">
        <v>691</v>
      </c>
      <c r="C119" s="268" t="s">
        <v>468</v>
      </c>
      <c r="D119" s="268" t="s">
        <v>150</v>
      </c>
      <c r="E119" s="240">
        <v>110</v>
      </c>
      <c r="F119" s="246">
        <f>'Приложение 8'!Q556</f>
        <v>0</v>
      </c>
      <c r="G119" s="246">
        <f>'Приложение 8'!R556</f>
        <v>0</v>
      </c>
      <c r="H119" s="246">
        <f>'Приложение 8'!S556</f>
        <v>0</v>
      </c>
    </row>
    <row r="120" spans="1:8" ht="31.5">
      <c r="A120" s="258" t="s">
        <v>93</v>
      </c>
      <c r="B120" s="240" t="s">
        <v>692</v>
      </c>
      <c r="C120" s="245"/>
      <c r="D120" s="245"/>
      <c r="E120" s="240"/>
      <c r="F120" s="246">
        <f>SUM(F121:F122)</f>
        <v>31210.1</v>
      </c>
      <c r="G120" s="246">
        <f>SUM(G121:G122)</f>
        <v>36210.1</v>
      </c>
      <c r="H120" s="246">
        <f>SUM(H121:H122)</f>
        <v>36210.1</v>
      </c>
    </row>
    <row r="121" spans="1:8" s="292" customFormat="1" ht="31.5" hidden="1">
      <c r="A121" s="290" t="s">
        <v>459</v>
      </c>
      <c r="B121" s="256" t="s">
        <v>692</v>
      </c>
      <c r="C121" s="291" t="s">
        <v>468</v>
      </c>
      <c r="D121" s="291" t="s">
        <v>152</v>
      </c>
      <c r="E121" s="256">
        <v>240</v>
      </c>
      <c r="F121" s="287">
        <f>'Приложение 8'!Q492</f>
        <v>0</v>
      </c>
      <c r="G121" s="287">
        <f>'Приложение 8'!R492</f>
        <v>0</v>
      </c>
      <c r="H121" s="287">
        <f>'Приложение 8'!S492</f>
        <v>0</v>
      </c>
    </row>
    <row r="122" spans="1:8" ht="15.75">
      <c r="A122" s="258" t="s">
        <v>461</v>
      </c>
      <c r="B122" s="240" t="s">
        <v>692</v>
      </c>
      <c r="C122" s="245" t="s">
        <v>468</v>
      </c>
      <c r="D122" s="245" t="s">
        <v>152</v>
      </c>
      <c r="E122" s="240">
        <v>610</v>
      </c>
      <c r="F122" s="246">
        <f>'Приложение 8'!Q493</f>
        <v>31210.1</v>
      </c>
      <c r="G122" s="246">
        <f>'Приложение 8'!R493</f>
        <v>36210.1</v>
      </c>
      <c r="H122" s="246">
        <f>'Приложение 8'!S493</f>
        <v>36210.1</v>
      </c>
    </row>
    <row r="123" spans="1:8" ht="163.5" customHeight="1">
      <c r="A123" s="20" t="s">
        <v>813</v>
      </c>
      <c r="B123" s="267" t="s">
        <v>693</v>
      </c>
      <c r="C123" s="245"/>
      <c r="D123" s="245"/>
      <c r="E123" s="240"/>
      <c r="F123" s="246">
        <f>F124</f>
        <v>9343.2</v>
      </c>
      <c r="G123" s="246">
        <f>G124</f>
        <v>9343.2</v>
      </c>
      <c r="H123" s="246">
        <f>H124</f>
        <v>9343.2</v>
      </c>
    </row>
    <row r="124" spans="1:8" ht="15.75">
      <c r="A124" s="20" t="s">
        <v>461</v>
      </c>
      <c r="B124" s="267" t="s">
        <v>693</v>
      </c>
      <c r="C124" s="268" t="s">
        <v>468</v>
      </c>
      <c r="D124" s="268" t="s">
        <v>152</v>
      </c>
      <c r="E124" s="240">
        <v>610</v>
      </c>
      <c r="F124" s="246">
        <f>'Приложение 8'!Q495</f>
        <v>9343.2</v>
      </c>
      <c r="G124" s="246">
        <f>'Приложение 8'!R495</f>
        <v>9343.2</v>
      </c>
      <c r="H124" s="246">
        <f>'Приложение 8'!S495</f>
        <v>9343.2</v>
      </c>
    </row>
    <row r="125" spans="1:8" ht="65.25" customHeight="1">
      <c r="A125" s="20" t="s">
        <v>610</v>
      </c>
      <c r="B125" s="267" t="s">
        <v>694</v>
      </c>
      <c r="C125" s="245"/>
      <c r="D125" s="245"/>
      <c r="E125" s="240"/>
      <c r="F125" s="246">
        <f>F126</f>
        <v>10448.9</v>
      </c>
      <c r="G125" s="246">
        <f>G126</f>
        <v>10448.9</v>
      </c>
      <c r="H125" s="246">
        <f>H126</f>
        <v>10448.9</v>
      </c>
    </row>
    <row r="126" spans="1:8" ht="15.75">
      <c r="A126" s="20" t="s">
        <v>461</v>
      </c>
      <c r="B126" s="267" t="s">
        <v>694</v>
      </c>
      <c r="C126" s="268" t="s">
        <v>468</v>
      </c>
      <c r="D126" s="268" t="s">
        <v>152</v>
      </c>
      <c r="E126" s="240">
        <v>610</v>
      </c>
      <c r="F126" s="246">
        <f>'Приложение 8'!Q497</f>
        <v>10448.9</v>
      </c>
      <c r="G126" s="246">
        <f>'Приложение 8'!R497</f>
        <v>10448.9</v>
      </c>
      <c r="H126" s="246">
        <f>'Приложение 8'!S497</f>
        <v>10448.9</v>
      </c>
    </row>
    <row r="127" spans="1:8" ht="78.75" customHeight="1">
      <c r="A127" s="258" t="s">
        <v>92</v>
      </c>
      <c r="B127" s="240" t="s">
        <v>695</v>
      </c>
      <c r="C127" s="245"/>
      <c r="D127" s="245"/>
      <c r="E127" s="240"/>
      <c r="F127" s="246">
        <f>F128</f>
        <v>101501.3</v>
      </c>
      <c r="G127" s="246">
        <f>G128</f>
        <v>101501.3</v>
      </c>
      <c r="H127" s="246">
        <f>H128</f>
        <v>101501.3</v>
      </c>
    </row>
    <row r="128" spans="1:8" ht="15.75">
      <c r="A128" s="258" t="s">
        <v>461</v>
      </c>
      <c r="B128" s="240" t="s">
        <v>695</v>
      </c>
      <c r="C128" s="245" t="s">
        <v>468</v>
      </c>
      <c r="D128" s="245" t="s">
        <v>152</v>
      </c>
      <c r="E128" s="240">
        <v>610</v>
      </c>
      <c r="F128" s="246">
        <f>'Приложение 8'!Q499</f>
        <v>101501.3</v>
      </c>
      <c r="G128" s="246">
        <f>'Приложение 8'!R499</f>
        <v>101501.3</v>
      </c>
      <c r="H128" s="246">
        <f>'Приложение 8'!S499</f>
        <v>101501.3</v>
      </c>
    </row>
    <row r="129" spans="1:8" ht="99" customHeight="1">
      <c r="A129" s="258" t="s">
        <v>89</v>
      </c>
      <c r="B129" s="240" t="s">
        <v>696</v>
      </c>
      <c r="C129" s="245"/>
      <c r="D129" s="245"/>
      <c r="E129" s="240"/>
      <c r="F129" s="246">
        <f>SUM(F130:F131)</f>
        <v>11187.8</v>
      </c>
      <c r="G129" s="246">
        <f>SUM(G130:G131)</f>
        <v>11107.8</v>
      </c>
      <c r="H129" s="246">
        <f>SUM(H130:H131)</f>
        <v>11107.8</v>
      </c>
    </row>
    <row r="130" spans="1:8" ht="35.25" customHeight="1">
      <c r="A130" s="258" t="s">
        <v>464</v>
      </c>
      <c r="B130" s="240" t="s">
        <v>696</v>
      </c>
      <c r="C130" s="245" t="s">
        <v>468</v>
      </c>
      <c r="D130" s="245" t="s">
        <v>150</v>
      </c>
      <c r="E130" s="240">
        <v>320</v>
      </c>
      <c r="F130" s="246">
        <f>'Приложение 8'!Q558</f>
        <v>2072.9</v>
      </c>
      <c r="G130" s="246">
        <f>'Приложение 8'!R558</f>
        <v>2072.9</v>
      </c>
      <c r="H130" s="246">
        <f>'Приложение 8'!S558</f>
        <v>2072.9</v>
      </c>
    </row>
    <row r="131" spans="1:8" ht="15.75">
      <c r="A131" s="258" t="s">
        <v>461</v>
      </c>
      <c r="B131" s="240" t="s">
        <v>696</v>
      </c>
      <c r="C131" s="245" t="s">
        <v>468</v>
      </c>
      <c r="D131" s="245" t="s">
        <v>150</v>
      </c>
      <c r="E131" s="240">
        <v>610</v>
      </c>
      <c r="F131" s="246">
        <f>'Приложение 8'!Q559</f>
        <v>9114.9</v>
      </c>
      <c r="G131" s="246">
        <f>'Приложение 8'!R559</f>
        <v>9034.9</v>
      </c>
      <c r="H131" s="246">
        <f>'Приложение 8'!S559</f>
        <v>9034.9</v>
      </c>
    </row>
    <row r="132" spans="1:8" ht="66.75" customHeight="1">
      <c r="A132" s="20" t="s">
        <v>814</v>
      </c>
      <c r="B132" s="267" t="s">
        <v>697</v>
      </c>
      <c r="C132" s="245"/>
      <c r="D132" s="245"/>
      <c r="E132" s="240"/>
      <c r="F132" s="246">
        <f>F133</f>
        <v>8083.4</v>
      </c>
      <c r="G132" s="246">
        <f>G133</f>
        <v>8444.7</v>
      </c>
      <c r="H132" s="246">
        <f>H133</f>
        <v>8236.6</v>
      </c>
    </row>
    <row r="133" spans="1:8" ht="15.75">
      <c r="A133" s="18" t="s">
        <v>461</v>
      </c>
      <c r="B133" s="267" t="s">
        <v>697</v>
      </c>
      <c r="C133" s="268" t="s">
        <v>468</v>
      </c>
      <c r="D133" s="268" t="s">
        <v>152</v>
      </c>
      <c r="E133" s="240">
        <v>610</v>
      </c>
      <c r="F133" s="246">
        <f>'Приложение 8'!Q501</f>
        <v>8083.4</v>
      </c>
      <c r="G133" s="246">
        <f>'Приложение 8'!R501</f>
        <v>8444.7</v>
      </c>
      <c r="H133" s="246">
        <f>'Приложение 8'!S501</f>
        <v>8236.6</v>
      </c>
    </row>
    <row r="134" spans="1:8" s="292" customFormat="1" ht="41.25" customHeight="1">
      <c r="A134" s="315" t="s">
        <v>496</v>
      </c>
      <c r="B134" s="20" t="s">
        <v>680</v>
      </c>
      <c r="C134" s="286"/>
      <c r="D134" s="286"/>
      <c r="E134" s="256"/>
      <c r="F134" s="287">
        <f>F135</f>
        <v>0</v>
      </c>
      <c r="G134" s="287">
        <f>G135</f>
        <v>1221</v>
      </c>
      <c r="H134" s="287">
        <f>H135</f>
        <v>0</v>
      </c>
    </row>
    <row r="135" spans="1:8" ht="15.75">
      <c r="A135" s="20" t="s">
        <v>461</v>
      </c>
      <c r="B135" s="20" t="s">
        <v>680</v>
      </c>
      <c r="C135" s="268" t="s">
        <v>468</v>
      </c>
      <c r="D135" s="268" t="s">
        <v>152</v>
      </c>
      <c r="E135" s="240">
        <v>610</v>
      </c>
      <c r="F135" s="246">
        <f>'Приложение 8'!Q503</f>
        <v>0</v>
      </c>
      <c r="G135" s="246">
        <f>'Приложение 8'!R503</f>
        <v>1221</v>
      </c>
      <c r="H135" s="246">
        <f>'Приложение 8'!S503</f>
        <v>0</v>
      </c>
    </row>
    <row r="136" spans="1:8" ht="33" customHeight="1">
      <c r="A136" s="258" t="s">
        <v>526</v>
      </c>
      <c r="B136" s="240" t="s">
        <v>698</v>
      </c>
      <c r="C136" s="245"/>
      <c r="D136" s="245"/>
      <c r="E136" s="240"/>
      <c r="F136" s="287">
        <f>F137+F140+F142+F144+F146+F148</f>
        <v>6159.8</v>
      </c>
      <c r="G136" s="287">
        <f>G137+G140+G142+G144+G146+G148</f>
        <v>6159.8</v>
      </c>
      <c r="H136" s="287">
        <f>H137+H140+H142+H144+H146+H148</f>
        <v>6159.8</v>
      </c>
    </row>
    <row r="137" spans="1:8" ht="31.5">
      <c r="A137" s="258" t="s">
        <v>100</v>
      </c>
      <c r="B137" s="240" t="s">
        <v>699</v>
      </c>
      <c r="C137" s="245"/>
      <c r="D137" s="245"/>
      <c r="E137" s="240"/>
      <c r="F137" s="246">
        <f>F139+F138</f>
        <v>1805</v>
      </c>
      <c r="G137" s="246">
        <f>G139+G138</f>
        <v>1805</v>
      </c>
      <c r="H137" s="246">
        <f>H139+H138</f>
        <v>1805</v>
      </c>
    </row>
    <row r="138" spans="1:8" ht="31.5">
      <c r="A138" s="258" t="s">
        <v>459</v>
      </c>
      <c r="B138" s="240" t="s">
        <v>699</v>
      </c>
      <c r="C138" s="245" t="s">
        <v>468</v>
      </c>
      <c r="D138" s="245" t="s">
        <v>150</v>
      </c>
      <c r="E138" s="240">
        <v>240</v>
      </c>
      <c r="F138" s="246">
        <f>'Приложение 8'!Q562</f>
        <v>25</v>
      </c>
      <c r="G138" s="246">
        <f>'Приложение 8'!R562</f>
        <v>25</v>
      </c>
      <c r="H138" s="246">
        <f>'Приложение 8'!S562</f>
        <v>25</v>
      </c>
    </row>
    <row r="139" spans="1:8" ht="60" customHeight="1">
      <c r="A139" s="266" t="s">
        <v>807</v>
      </c>
      <c r="B139" s="240" t="s">
        <v>699</v>
      </c>
      <c r="C139" s="245" t="s">
        <v>468</v>
      </c>
      <c r="D139" s="245" t="s">
        <v>150</v>
      </c>
      <c r="E139" s="240">
        <v>630</v>
      </c>
      <c r="F139" s="246">
        <f>'Приложение 8'!Q563</f>
        <v>1780</v>
      </c>
      <c r="G139" s="246">
        <f>'Приложение 8'!R563</f>
        <v>1780</v>
      </c>
      <c r="H139" s="246">
        <f>'Приложение 8'!S563</f>
        <v>1780</v>
      </c>
    </row>
    <row r="140" spans="1:8" ht="31.5">
      <c r="A140" s="258" t="s">
        <v>93</v>
      </c>
      <c r="B140" s="240" t="s">
        <v>700</v>
      </c>
      <c r="C140" s="245"/>
      <c r="D140" s="245"/>
      <c r="E140" s="240"/>
      <c r="F140" s="246">
        <f>F141</f>
        <v>122</v>
      </c>
      <c r="G140" s="246">
        <f>G141</f>
        <v>122</v>
      </c>
      <c r="H140" s="246">
        <f>H141</f>
        <v>122</v>
      </c>
    </row>
    <row r="141" spans="1:8" ht="15.75">
      <c r="A141" s="258" t="s">
        <v>461</v>
      </c>
      <c r="B141" s="240" t="s">
        <v>700</v>
      </c>
      <c r="C141" s="245" t="s">
        <v>468</v>
      </c>
      <c r="D141" s="245" t="s">
        <v>152</v>
      </c>
      <c r="E141" s="240">
        <v>610</v>
      </c>
      <c r="F141" s="246">
        <f>'Приложение 8'!Q506</f>
        <v>122</v>
      </c>
      <c r="G141" s="246">
        <f>'Приложение 8'!R506</f>
        <v>122</v>
      </c>
      <c r="H141" s="246">
        <f>'Приложение 8'!S506</f>
        <v>122</v>
      </c>
    </row>
    <row r="142" spans="1:8" ht="78.75" hidden="1">
      <c r="A142" s="258" t="s">
        <v>250</v>
      </c>
      <c r="B142" s="240" t="s">
        <v>701</v>
      </c>
      <c r="C142" s="245"/>
      <c r="D142" s="245"/>
      <c r="E142" s="240"/>
      <c r="F142" s="246">
        <f>F143</f>
        <v>0</v>
      </c>
      <c r="G142" s="246">
        <f>G143</f>
        <v>0</v>
      </c>
      <c r="H142" s="246">
        <f>H143</f>
        <v>0</v>
      </c>
    </row>
    <row r="143" spans="1:8" ht="31.5" hidden="1">
      <c r="A143" s="258" t="s">
        <v>459</v>
      </c>
      <c r="B143" s="240" t="s">
        <v>701</v>
      </c>
      <c r="C143" s="245" t="s">
        <v>468</v>
      </c>
      <c r="D143" s="245" t="s">
        <v>150</v>
      </c>
      <c r="E143" s="240">
        <v>240</v>
      </c>
      <c r="F143" s="246">
        <f>'Приложение 8'!Q565</f>
        <v>0</v>
      </c>
      <c r="G143" s="246">
        <f>'Приложение 8'!R565</f>
        <v>0</v>
      </c>
      <c r="H143" s="246">
        <f>'Приложение 8'!S565</f>
        <v>0</v>
      </c>
    </row>
    <row r="144" spans="1:8" ht="24.75" customHeight="1">
      <c r="A144" s="258" t="s">
        <v>94</v>
      </c>
      <c r="B144" s="240" t="s">
        <v>702</v>
      </c>
      <c r="C144" s="245"/>
      <c r="D144" s="245"/>
      <c r="E144" s="240"/>
      <c r="F144" s="246">
        <f>F145</f>
        <v>3139.8</v>
      </c>
      <c r="G144" s="246">
        <f>G145</f>
        <v>3139.8</v>
      </c>
      <c r="H144" s="246">
        <f>H145</f>
        <v>3139.8</v>
      </c>
    </row>
    <row r="145" spans="1:8" ht="15.75">
      <c r="A145" s="258" t="s">
        <v>461</v>
      </c>
      <c r="B145" s="240" t="s">
        <v>702</v>
      </c>
      <c r="C145" s="245" t="s">
        <v>468</v>
      </c>
      <c r="D145" s="245" t="s">
        <v>153</v>
      </c>
      <c r="E145" s="240">
        <v>610</v>
      </c>
      <c r="F145" s="246">
        <f>'Приложение 8'!Q526</f>
        <v>3139.8</v>
      </c>
      <c r="G145" s="246">
        <f>'Приложение 8'!R526</f>
        <v>3139.8</v>
      </c>
      <c r="H145" s="246">
        <f>'Приложение 8'!S526</f>
        <v>3139.8</v>
      </c>
    </row>
    <row r="146" spans="1:8" ht="61.5" customHeight="1">
      <c r="A146" s="5" t="s">
        <v>610</v>
      </c>
      <c r="B146" s="267" t="s">
        <v>703</v>
      </c>
      <c r="C146" s="245"/>
      <c r="D146" s="245"/>
      <c r="E146" s="240"/>
      <c r="F146" s="246">
        <f>F147</f>
        <v>1093</v>
      </c>
      <c r="G146" s="246">
        <f>G147</f>
        <v>1093</v>
      </c>
      <c r="H146" s="246">
        <f>H147</f>
        <v>1093</v>
      </c>
    </row>
    <row r="147" spans="1:8" ht="15.75">
      <c r="A147" s="5" t="s">
        <v>461</v>
      </c>
      <c r="B147" s="267" t="s">
        <v>703</v>
      </c>
      <c r="C147" s="268" t="s">
        <v>468</v>
      </c>
      <c r="D147" s="268" t="s">
        <v>153</v>
      </c>
      <c r="E147" s="240">
        <v>610</v>
      </c>
      <c r="F147" s="246">
        <f>'Приложение 8'!Q528</f>
        <v>1093</v>
      </c>
      <c r="G147" s="246">
        <f>'Приложение 8'!R528</f>
        <v>1093</v>
      </c>
      <c r="H147" s="246">
        <f>'Приложение 8'!S528</f>
        <v>1093</v>
      </c>
    </row>
    <row r="148" spans="1:8" ht="49.5" customHeight="1" hidden="1">
      <c r="A148" s="5" t="s">
        <v>1</v>
      </c>
      <c r="B148" s="267" t="s">
        <v>704</v>
      </c>
      <c r="C148" s="268"/>
      <c r="D148" s="268"/>
      <c r="E148" s="240"/>
      <c r="F148" s="246">
        <f>F149</f>
        <v>0</v>
      </c>
      <c r="G148" s="246">
        <f>G149</f>
        <v>0</v>
      </c>
      <c r="H148" s="246">
        <f>H149</f>
        <v>0</v>
      </c>
    </row>
    <row r="149" spans="1:8" ht="15.75" hidden="1">
      <c r="A149" s="5" t="s">
        <v>461</v>
      </c>
      <c r="B149" s="267" t="s">
        <v>704</v>
      </c>
      <c r="C149" s="268" t="s">
        <v>468</v>
      </c>
      <c r="D149" s="268" t="s">
        <v>153</v>
      </c>
      <c r="E149" s="240">
        <v>610</v>
      </c>
      <c r="F149" s="246">
        <f>'Приложение 8'!Q530</f>
        <v>0</v>
      </c>
      <c r="G149" s="246">
        <f>'Приложение 8'!R530</f>
        <v>0</v>
      </c>
      <c r="H149" s="246">
        <f>'Приложение 8'!S530</f>
        <v>0</v>
      </c>
    </row>
    <row r="150" spans="1:8" ht="38.25" customHeight="1">
      <c r="A150" s="258" t="s">
        <v>410</v>
      </c>
      <c r="B150" s="240" t="s">
        <v>705</v>
      </c>
      <c r="C150" s="245"/>
      <c r="D150" s="245"/>
      <c r="E150" s="240"/>
      <c r="F150" s="246">
        <f>F151+F153</f>
        <v>30</v>
      </c>
      <c r="G150" s="246">
        <f>G151+G153</f>
        <v>30</v>
      </c>
      <c r="H150" s="246">
        <f>H151+H153</f>
        <v>30</v>
      </c>
    </row>
    <row r="151" spans="1:8" ht="31.5">
      <c r="A151" s="258" t="s">
        <v>100</v>
      </c>
      <c r="B151" s="240" t="s">
        <v>706</v>
      </c>
      <c r="C151" s="245"/>
      <c r="D151" s="245"/>
      <c r="E151" s="240"/>
      <c r="F151" s="246">
        <f>F152</f>
        <v>30</v>
      </c>
      <c r="G151" s="246">
        <f>G152</f>
        <v>30</v>
      </c>
      <c r="H151" s="246">
        <f>H152</f>
        <v>30</v>
      </c>
    </row>
    <row r="152" spans="1:8" ht="33" customHeight="1">
      <c r="A152" s="258" t="s">
        <v>459</v>
      </c>
      <c r="B152" s="240" t="s">
        <v>706</v>
      </c>
      <c r="C152" s="245" t="s">
        <v>468</v>
      </c>
      <c r="D152" s="245" t="s">
        <v>150</v>
      </c>
      <c r="E152" s="240">
        <v>240</v>
      </c>
      <c r="F152" s="246">
        <f>'Приложение 8'!Q568</f>
        <v>30</v>
      </c>
      <c r="G152" s="246">
        <f>'Приложение 8'!R568</f>
        <v>30</v>
      </c>
      <c r="H152" s="246">
        <f>'Приложение 8'!S568</f>
        <v>30</v>
      </c>
    </row>
    <row r="153" spans="1:8" ht="78.75" hidden="1">
      <c r="A153" s="258" t="s">
        <v>250</v>
      </c>
      <c r="B153" s="240" t="s">
        <v>707</v>
      </c>
      <c r="C153" s="245"/>
      <c r="D153" s="245"/>
      <c r="E153" s="240"/>
      <c r="F153" s="246">
        <f>F154</f>
        <v>0</v>
      </c>
      <c r="G153" s="246">
        <f>G154</f>
        <v>0</v>
      </c>
      <c r="H153" s="246">
        <f>H154</f>
        <v>0</v>
      </c>
    </row>
    <row r="154" spans="1:8" ht="31.5" hidden="1">
      <c r="A154" s="258" t="s">
        <v>459</v>
      </c>
      <c r="B154" s="240" t="s">
        <v>707</v>
      </c>
      <c r="C154" s="245" t="s">
        <v>468</v>
      </c>
      <c r="D154" s="245" t="s">
        <v>150</v>
      </c>
      <c r="E154" s="240">
        <v>240</v>
      </c>
      <c r="F154" s="246">
        <f>'Приложение 8'!Q570</f>
        <v>0</v>
      </c>
      <c r="G154" s="246">
        <f>'Приложение 8'!R570</f>
        <v>0</v>
      </c>
      <c r="H154" s="246">
        <f>'Приложение 8'!S570</f>
        <v>0</v>
      </c>
    </row>
    <row r="155" spans="1:8" ht="35.25" customHeight="1" hidden="1">
      <c r="A155" s="266" t="s">
        <v>527</v>
      </c>
      <c r="B155" s="240" t="s">
        <v>708</v>
      </c>
      <c r="C155" s="245"/>
      <c r="D155" s="245"/>
      <c r="E155" s="240"/>
      <c r="F155" s="246">
        <f>F156+F158+F162+F164+F160</f>
        <v>319.9</v>
      </c>
      <c r="G155" s="246">
        <f>G156+G158+G162+G164+G160</f>
        <v>0</v>
      </c>
      <c r="H155" s="246">
        <f>H156+H158+H162+H164+H160</f>
        <v>47</v>
      </c>
    </row>
    <row r="156" spans="1:8" ht="15.75" hidden="1">
      <c r="A156" s="258" t="s">
        <v>90</v>
      </c>
      <c r="B156" s="240" t="s">
        <v>709</v>
      </c>
      <c r="C156" s="245"/>
      <c r="D156" s="245"/>
      <c r="E156" s="240"/>
      <c r="F156" s="246">
        <f>F157</f>
        <v>0</v>
      </c>
      <c r="G156" s="246">
        <f>G157</f>
        <v>0</v>
      </c>
      <c r="H156" s="246">
        <f>H157</f>
        <v>0</v>
      </c>
    </row>
    <row r="157" spans="1:8" ht="15.75" hidden="1">
      <c r="A157" s="258" t="s">
        <v>461</v>
      </c>
      <c r="B157" s="240" t="s">
        <v>709</v>
      </c>
      <c r="C157" s="245" t="s">
        <v>468</v>
      </c>
      <c r="D157" s="245" t="s">
        <v>149</v>
      </c>
      <c r="E157" s="240">
        <v>610</v>
      </c>
      <c r="F157" s="246">
        <f>'Приложение 8'!Q471</f>
        <v>0</v>
      </c>
      <c r="G157" s="246">
        <f>'Приложение 8'!R471</f>
        <v>0</v>
      </c>
      <c r="H157" s="246">
        <f>'Приложение 8'!S471</f>
        <v>0</v>
      </c>
    </row>
    <row r="158" spans="1:8" ht="31.5" hidden="1">
      <c r="A158" s="258" t="s">
        <v>93</v>
      </c>
      <c r="B158" s="267" t="s">
        <v>484</v>
      </c>
      <c r="C158" s="245"/>
      <c r="D158" s="245"/>
      <c r="E158" s="240"/>
      <c r="F158" s="246">
        <f>F159</f>
        <v>319.9</v>
      </c>
      <c r="G158" s="246">
        <f>G159</f>
        <v>0</v>
      </c>
      <c r="H158" s="246">
        <f>H159</f>
        <v>47</v>
      </c>
    </row>
    <row r="159" spans="1:8" ht="15.75" hidden="1">
      <c r="A159" s="258" t="s">
        <v>461</v>
      </c>
      <c r="B159" s="267" t="s">
        <v>484</v>
      </c>
      <c r="C159" s="245" t="s">
        <v>468</v>
      </c>
      <c r="D159" s="245" t="s">
        <v>152</v>
      </c>
      <c r="E159" s="240">
        <v>610</v>
      </c>
      <c r="F159" s="246">
        <f>'Приложение 8'!Q509</f>
        <v>319.9</v>
      </c>
      <c r="G159" s="246">
        <f>'Приложение 8'!R509</f>
        <v>0</v>
      </c>
      <c r="H159" s="246">
        <f>'Приложение 8'!S509</f>
        <v>47</v>
      </c>
    </row>
    <row r="160" spans="1:8" ht="73.5" customHeight="1" hidden="1">
      <c r="A160" s="3" t="s">
        <v>563</v>
      </c>
      <c r="B160" s="267" t="s">
        <v>485</v>
      </c>
      <c r="C160" s="245"/>
      <c r="D160" s="245"/>
      <c r="E160" s="240"/>
      <c r="F160" s="269">
        <f>F161</f>
        <v>0</v>
      </c>
      <c r="G160" s="269">
        <f>G161</f>
        <v>0</v>
      </c>
      <c r="H160" s="269">
        <f>H161</f>
        <v>0</v>
      </c>
    </row>
    <row r="161" spans="1:8" ht="15.75" hidden="1">
      <c r="A161" s="258" t="s">
        <v>461</v>
      </c>
      <c r="B161" s="267" t="s">
        <v>485</v>
      </c>
      <c r="C161" s="268" t="s">
        <v>468</v>
      </c>
      <c r="D161" s="268" t="s">
        <v>152</v>
      </c>
      <c r="E161" s="240">
        <v>610</v>
      </c>
      <c r="F161" s="246">
        <f>'Приложение 8'!Q511</f>
        <v>0</v>
      </c>
      <c r="G161" s="246">
        <f>'Приложение 8'!R511</f>
        <v>0</v>
      </c>
      <c r="H161" s="246">
        <f>'Приложение 8'!S511</f>
        <v>0</v>
      </c>
    </row>
    <row r="162" spans="1:8" ht="48.75" customHeight="1" hidden="1">
      <c r="A162" s="258" t="s">
        <v>49</v>
      </c>
      <c r="B162" s="267" t="s">
        <v>486</v>
      </c>
      <c r="C162" s="245"/>
      <c r="D162" s="245"/>
      <c r="E162" s="240"/>
      <c r="F162" s="246">
        <f>F163</f>
        <v>0</v>
      </c>
      <c r="G162" s="246">
        <f>G163</f>
        <v>0</v>
      </c>
      <c r="H162" s="246">
        <f>H163</f>
        <v>0</v>
      </c>
    </row>
    <row r="163" spans="1:8" ht="15.75" hidden="1">
      <c r="A163" s="258" t="s">
        <v>461</v>
      </c>
      <c r="B163" s="267" t="s">
        <v>486</v>
      </c>
      <c r="C163" s="245" t="s">
        <v>468</v>
      </c>
      <c r="D163" s="245" t="s">
        <v>152</v>
      </c>
      <c r="E163" s="240">
        <v>610</v>
      </c>
      <c r="F163" s="246">
        <f>'Приложение 8'!Q513</f>
        <v>0</v>
      </c>
      <c r="G163" s="246">
        <f>'Приложение 8'!R513</f>
        <v>0</v>
      </c>
      <c r="H163" s="246">
        <f>'Приложение 8'!S513</f>
        <v>0</v>
      </c>
    </row>
    <row r="164" spans="1:8" ht="31.5" hidden="1">
      <c r="A164" s="283" t="s">
        <v>809</v>
      </c>
      <c r="B164" s="267" t="s">
        <v>487</v>
      </c>
      <c r="C164" s="245"/>
      <c r="D164" s="245"/>
      <c r="E164" s="240"/>
      <c r="F164" s="246">
        <f>F165</f>
        <v>0</v>
      </c>
      <c r="G164" s="246">
        <f>G165</f>
        <v>0</v>
      </c>
      <c r="H164" s="246">
        <f>H165</f>
        <v>0</v>
      </c>
    </row>
    <row r="165" spans="1:8" ht="15.75" hidden="1">
      <c r="A165" s="5" t="s">
        <v>461</v>
      </c>
      <c r="B165" s="267" t="s">
        <v>487</v>
      </c>
      <c r="C165" s="268" t="s">
        <v>468</v>
      </c>
      <c r="D165" s="268" t="s">
        <v>152</v>
      </c>
      <c r="E165" s="240">
        <v>610</v>
      </c>
      <c r="F165" s="246">
        <f>'Приложение 8'!Q515</f>
        <v>0</v>
      </c>
      <c r="G165" s="246">
        <f>'Приложение 8'!R515</f>
        <v>0</v>
      </c>
      <c r="H165" s="246">
        <f>'Приложение 8'!S515</f>
        <v>0</v>
      </c>
    </row>
    <row r="166" spans="1:8" ht="32.25" customHeight="1">
      <c r="A166" s="258" t="s">
        <v>587</v>
      </c>
      <c r="B166" s="267" t="s">
        <v>488</v>
      </c>
      <c r="C166" s="245"/>
      <c r="D166" s="245"/>
      <c r="E166" s="240"/>
      <c r="F166" s="246">
        <f>F167+F174+F172</f>
        <v>4183.200000000001</v>
      </c>
      <c r="G166" s="246">
        <f>G167+G174+G172</f>
        <v>4183.200000000001</v>
      </c>
      <c r="H166" s="246">
        <f>H167+H174+H172</f>
        <v>4183.400000000001</v>
      </c>
    </row>
    <row r="167" spans="1:8" ht="31.5">
      <c r="A167" s="258" t="s">
        <v>100</v>
      </c>
      <c r="B167" s="267" t="s">
        <v>489</v>
      </c>
      <c r="C167" s="245"/>
      <c r="D167" s="245"/>
      <c r="E167" s="240"/>
      <c r="F167" s="246">
        <f>SUM(F168:F171)</f>
        <v>3594.6000000000004</v>
      </c>
      <c r="G167" s="246">
        <f>SUM(G168:G171)</f>
        <v>3594.6000000000004</v>
      </c>
      <c r="H167" s="246">
        <f>SUM(H168:H171)</f>
        <v>3594.8</v>
      </c>
    </row>
    <row r="168" spans="1:8" ht="33.75" customHeight="1">
      <c r="A168" s="258" t="s">
        <v>321</v>
      </c>
      <c r="B168" s="267" t="s">
        <v>489</v>
      </c>
      <c r="C168" s="245" t="s">
        <v>468</v>
      </c>
      <c r="D168" s="245" t="s">
        <v>150</v>
      </c>
      <c r="E168" s="240">
        <v>120</v>
      </c>
      <c r="F168" s="246">
        <f>'Приложение 8'!Q573</f>
        <v>3279.8</v>
      </c>
      <c r="G168" s="246">
        <f>'Приложение 8'!R573</f>
        <v>3279.8</v>
      </c>
      <c r="H168" s="246">
        <f>'Приложение 8'!S573</f>
        <v>3279.8</v>
      </c>
    </row>
    <row r="169" spans="1:8" ht="36" customHeight="1">
      <c r="A169" s="258" t="s">
        <v>459</v>
      </c>
      <c r="B169" s="267" t="s">
        <v>489</v>
      </c>
      <c r="C169" s="245" t="s">
        <v>468</v>
      </c>
      <c r="D169" s="245" t="s">
        <v>150</v>
      </c>
      <c r="E169" s="240">
        <v>240</v>
      </c>
      <c r="F169" s="246">
        <f>'Приложение 8'!Q574</f>
        <v>314.8</v>
      </c>
      <c r="G169" s="246">
        <f>'Приложение 8'!R574</f>
        <v>314.8</v>
      </c>
      <c r="H169" s="246">
        <f>'Приложение 8'!S574</f>
        <v>315</v>
      </c>
    </row>
    <row r="170" spans="1:8" ht="34.5" customHeight="1" hidden="1">
      <c r="A170" s="22" t="s">
        <v>464</v>
      </c>
      <c r="B170" s="267" t="s">
        <v>489</v>
      </c>
      <c r="C170" s="245" t="s">
        <v>468</v>
      </c>
      <c r="D170" s="245" t="s">
        <v>150</v>
      </c>
      <c r="E170" s="240">
        <v>320</v>
      </c>
      <c r="F170" s="246">
        <f>'Приложение 8'!Q575</f>
        <v>0</v>
      </c>
      <c r="G170" s="246">
        <f>'Приложение 8'!R575</f>
        <v>0</v>
      </c>
      <c r="H170" s="246">
        <f>'Приложение 8'!S575</f>
        <v>0</v>
      </c>
    </row>
    <row r="171" spans="1:8" ht="15.75" customHeight="1" hidden="1">
      <c r="A171" s="11" t="s">
        <v>460</v>
      </c>
      <c r="B171" s="267" t="s">
        <v>489</v>
      </c>
      <c r="C171" s="245" t="s">
        <v>468</v>
      </c>
      <c r="D171" s="245" t="s">
        <v>150</v>
      </c>
      <c r="E171" s="240">
        <v>850</v>
      </c>
      <c r="F171" s="246">
        <f>'Приложение 8'!Q576</f>
        <v>0</v>
      </c>
      <c r="G171" s="246">
        <f>'Приложение 8'!R576</f>
        <v>0</v>
      </c>
      <c r="H171" s="246">
        <f>'Приложение 8'!S576</f>
        <v>0</v>
      </c>
    </row>
    <row r="172" spans="1:8" ht="52.5" customHeight="1">
      <c r="A172" s="232" t="s">
        <v>610</v>
      </c>
      <c r="B172" s="267" t="s">
        <v>490</v>
      </c>
      <c r="C172" s="245"/>
      <c r="D172" s="245"/>
      <c r="E172" s="240"/>
      <c r="F172" s="246">
        <f>F173</f>
        <v>588.6</v>
      </c>
      <c r="G172" s="246">
        <f>G173</f>
        <v>588.6</v>
      </c>
      <c r="H172" s="246">
        <f>H173</f>
        <v>588.6</v>
      </c>
    </row>
    <row r="173" spans="1:8" ht="29.25" customHeight="1">
      <c r="A173" s="22" t="s">
        <v>321</v>
      </c>
      <c r="B173" s="267" t="s">
        <v>490</v>
      </c>
      <c r="C173" s="268" t="s">
        <v>468</v>
      </c>
      <c r="D173" s="268" t="s">
        <v>150</v>
      </c>
      <c r="E173" s="240">
        <v>120</v>
      </c>
      <c r="F173" s="246">
        <f>'Приложение 8'!Q578</f>
        <v>588.6</v>
      </c>
      <c r="G173" s="246">
        <f>'Приложение 8'!R578</f>
        <v>588.6</v>
      </c>
      <c r="H173" s="246">
        <f>'Приложение 8'!S578</f>
        <v>588.6</v>
      </c>
    </row>
    <row r="174" spans="1:8" ht="78.75" customHeight="1" hidden="1">
      <c r="A174" s="258" t="s">
        <v>250</v>
      </c>
      <c r="B174" s="267" t="s">
        <v>491</v>
      </c>
      <c r="C174" s="245"/>
      <c r="D174" s="245"/>
      <c r="E174" s="240"/>
      <c r="F174" s="246">
        <f>SUM(F175:F177)</f>
        <v>0</v>
      </c>
      <c r="G174" s="246">
        <f>SUM(G175:G177)</f>
        <v>0</v>
      </c>
      <c r="H174" s="246">
        <f>SUM(H175:H177)</f>
        <v>0</v>
      </c>
    </row>
    <row r="175" spans="1:8" ht="25.5" customHeight="1" hidden="1">
      <c r="A175" s="258" t="s">
        <v>462</v>
      </c>
      <c r="B175" s="267" t="s">
        <v>491</v>
      </c>
      <c r="C175" s="245" t="s">
        <v>468</v>
      </c>
      <c r="D175" s="245" t="s">
        <v>150</v>
      </c>
      <c r="E175" s="240">
        <v>110</v>
      </c>
      <c r="F175" s="246">
        <f>'Приложение 8'!Q580</f>
        <v>0</v>
      </c>
      <c r="G175" s="246">
        <f>'Приложение 8'!R580</f>
        <v>0</v>
      </c>
      <c r="H175" s="246">
        <f>'Приложение 8'!S580</f>
        <v>0</v>
      </c>
    </row>
    <row r="176" spans="1:8" ht="41.25" customHeight="1" hidden="1">
      <c r="A176" s="258" t="s">
        <v>459</v>
      </c>
      <c r="B176" s="267" t="s">
        <v>491</v>
      </c>
      <c r="C176" s="245" t="s">
        <v>468</v>
      </c>
      <c r="D176" s="245" t="s">
        <v>150</v>
      </c>
      <c r="E176" s="240">
        <v>240</v>
      </c>
      <c r="F176" s="246">
        <f>'Приложение 8'!Q581</f>
        <v>0</v>
      </c>
      <c r="G176" s="246">
        <f>'Приложение 8'!R581</f>
        <v>0</v>
      </c>
      <c r="H176" s="246">
        <f>'Приложение 8'!S581</f>
        <v>0</v>
      </c>
    </row>
    <row r="177" spans="1:8" ht="15.75" hidden="1">
      <c r="A177" s="11" t="s">
        <v>460</v>
      </c>
      <c r="B177" s="267" t="s">
        <v>491</v>
      </c>
      <c r="C177" s="245" t="s">
        <v>468</v>
      </c>
      <c r="D177" s="245" t="s">
        <v>150</v>
      </c>
      <c r="E177" s="240">
        <v>850</v>
      </c>
      <c r="F177" s="246">
        <f>'Приложение 8'!Q582</f>
        <v>0</v>
      </c>
      <c r="G177" s="246">
        <f>'Приложение 8'!R582</f>
        <v>0</v>
      </c>
      <c r="H177" s="246">
        <f>'Приложение 8'!S582</f>
        <v>0</v>
      </c>
    </row>
    <row r="178" spans="1:8" ht="45" customHeight="1">
      <c r="A178" s="266" t="s">
        <v>722</v>
      </c>
      <c r="B178" s="267" t="s">
        <v>492</v>
      </c>
      <c r="C178" s="245"/>
      <c r="D178" s="245"/>
      <c r="E178" s="240"/>
      <c r="F178" s="246">
        <f aca="true" t="shared" si="10" ref="F178:H179">F179</f>
        <v>0</v>
      </c>
      <c r="G178" s="246">
        <f t="shared" si="10"/>
        <v>0</v>
      </c>
      <c r="H178" s="246">
        <f t="shared" si="10"/>
        <v>4705.9</v>
      </c>
    </row>
    <row r="179" spans="1:8" ht="90" customHeight="1">
      <c r="A179" s="258" t="s">
        <v>449</v>
      </c>
      <c r="B179" s="267" t="s">
        <v>493</v>
      </c>
      <c r="C179" s="245"/>
      <c r="D179" s="245"/>
      <c r="E179" s="240"/>
      <c r="F179" s="246">
        <f t="shared" si="10"/>
        <v>0</v>
      </c>
      <c r="G179" s="246">
        <f t="shared" si="10"/>
        <v>0</v>
      </c>
      <c r="H179" s="246">
        <f t="shared" si="10"/>
        <v>4705.9</v>
      </c>
    </row>
    <row r="180" spans="1:8" ht="15.75">
      <c r="A180" s="258" t="s">
        <v>461</v>
      </c>
      <c r="B180" s="267" t="s">
        <v>493</v>
      </c>
      <c r="C180" s="245" t="s">
        <v>468</v>
      </c>
      <c r="D180" s="268" t="s">
        <v>152</v>
      </c>
      <c r="E180" s="240">
        <v>610</v>
      </c>
      <c r="F180" s="246">
        <f>'Приложение 8'!Q518</f>
        <v>0</v>
      </c>
      <c r="G180" s="246">
        <f>'Приложение 8'!R518</f>
        <v>0</v>
      </c>
      <c r="H180" s="246">
        <f>'Приложение 8'!S518</f>
        <v>4705.9</v>
      </c>
    </row>
    <row r="181" spans="1:8" s="292" customFormat="1" ht="31.5">
      <c r="A181" s="314" t="s">
        <v>495</v>
      </c>
      <c r="B181" s="285" t="s">
        <v>678</v>
      </c>
      <c r="C181" s="291"/>
      <c r="D181" s="286"/>
      <c r="E181" s="256"/>
      <c r="F181" s="287">
        <f aca="true" t="shared" si="11" ref="F181:H182">F182</f>
        <v>0</v>
      </c>
      <c r="G181" s="287">
        <f t="shared" si="11"/>
        <v>3310.2</v>
      </c>
      <c r="H181" s="287">
        <f t="shared" si="11"/>
        <v>3266.8</v>
      </c>
    </row>
    <row r="182" spans="1:8" s="292" customFormat="1" ht="47.25" customHeight="1">
      <c r="A182" s="290" t="s">
        <v>494</v>
      </c>
      <c r="B182" s="285" t="s">
        <v>679</v>
      </c>
      <c r="C182" s="291"/>
      <c r="D182" s="286"/>
      <c r="E182" s="256"/>
      <c r="F182" s="287">
        <f t="shared" si="11"/>
        <v>0</v>
      </c>
      <c r="G182" s="287">
        <f t="shared" si="11"/>
        <v>3310.2</v>
      </c>
      <c r="H182" s="287">
        <f t="shared" si="11"/>
        <v>3266.8</v>
      </c>
    </row>
    <row r="183" spans="1:8" ht="15.75">
      <c r="A183" s="258" t="s">
        <v>461</v>
      </c>
      <c r="B183" s="267" t="s">
        <v>679</v>
      </c>
      <c r="C183" s="245" t="s">
        <v>468</v>
      </c>
      <c r="D183" s="268" t="s">
        <v>152</v>
      </c>
      <c r="E183" s="240">
        <v>610</v>
      </c>
      <c r="F183" s="246">
        <f>'Приложение 8'!Q521</f>
        <v>0</v>
      </c>
      <c r="G183" s="312">
        <f>'Приложение 8'!R521</f>
        <v>3310.2</v>
      </c>
      <c r="H183" s="312">
        <f>'Приложение 8'!S521</f>
        <v>3266.8</v>
      </c>
    </row>
    <row r="184" spans="1:8" s="252" customFormat="1" ht="47.25">
      <c r="A184" s="333" t="s">
        <v>140</v>
      </c>
      <c r="B184" s="243" t="s">
        <v>186</v>
      </c>
      <c r="C184" s="244"/>
      <c r="D184" s="244"/>
      <c r="E184" s="243"/>
      <c r="F184" s="247">
        <f>F185+F198+F188+F192+F195+F203</f>
        <v>6656.700000000001</v>
      </c>
      <c r="G184" s="247">
        <f>G185+G198+G188+G192+G195+G203</f>
        <v>6656.700000000001</v>
      </c>
      <c r="H184" s="247">
        <f>H185+H198+H188+H192+H195+H203</f>
        <v>6656.700000000001</v>
      </c>
    </row>
    <row r="185" spans="1:8" ht="63">
      <c r="A185" s="106" t="s">
        <v>106</v>
      </c>
      <c r="B185" s="267" t="s">
        <v>187</v>
      </c>
      <c r="C185" s="245"/>
      <c r="D185" s="268"/>
      <c r="E185" s="240"/>
      <c r="F185" s="246">
        <f aca="true" t="shared" si="12" ref="F185:H186">F186</f>
        <v>200</v>
      </c>
      <c r="G185" s="246">
        <f t="shared" si="12"/>
        <v>200</v>
      </c>
      <c r="H185" s="246">
        <f t="shared" si="12"/>
        <v>200</v>
      </c>
    </row>
    <row r="186" spans="1:8" ht="15.75">
      <c r="A186" s="106" t="s">
        <v>22</v>
      </c>
      <c r="B186" s="267" t="s">
        <v>188</v>
      </c>
      <c r="C186" s="245"/>
      <c r="D186" s="268"/>
      <c r="E186" s="240"/>
      <c r="F186" s="246">
        <f t="shared" si="12"/>
        <v>200</v>
      </c>
      <c r="G186" s="246">
        <f t="shared" si="12"/>
        <v>200</v>
      </c>
      <c r="H186" s="246">
        <f t="shared" si="12"/>
        <v>200</v>
      </c>
    </row>
    <row r="187" spans="1:8" ht="15.75">
      <c r="A187" s="106" t="s">
        <v>461</v>
      </c>
      <c r="B187" s="267" t="s">
        <v>188</v>
      </c>
      <c r="C187" s="245" t="s">
        <v>467</v>
      </c>
      <c r="D187" s="268" t="s">
        <v>154</v>
      </c>
      <c r="E187" s="240">
        <v>610</v>
      </c>
      <c r="F187" s="246">
        <f>'Приложение 8'!Q152</f>
        <v>200</v>
      </c>
      <c r="G187" s="246">
        <f>'Приложение 8'!R152</f>
        <v>200</v>
      </c>
      <c r="H187" s="246">
        <f>'Приложение 8'!S152</f>
        <v>200</v>
      </c>
    </row>
    <row r="188" spans="1:8" ht="15.75">
      <c r="A188" s="106" t="s">
        <v>759</v>
      </c>
      <c r="B188" s="267" t="s">
        <v>816</v>
      </c>
      <c r="C188" s="245"/>
      <c r="D188" s="268"/>
      <c r="E188" s="240"/>
      <c r="F188" s="246">
        <f>F189</f>
        <v>118</v>
      </c>
      <c r="G188" s="246">
        <f>G189</f>
        <v>118</v>
      </c>
      <c r="H188" s="246">
        <f>H189</f>
        <v>118</v>
      </c>
    </row>
    <row r="189" spans="1:8" ht="15.75">
      <c r="A189" s="106" t="s">
        <v>22</v>
      </c>
      <c r="B189" s="267" t="s">
        <v>817</v>
      </c>
      <c r="C189" s="245"/>
      <c r="D189" s="268"/>
      <c r="E189" s="240"/>
      <c r="F189" s="246">
        <f>F190+F191</f>
        <v>118</v>
      </c>
      <c r="G189" s="246">
        <f>G190+G191</f>
        <v>118</v>
      </c>
      <c r="H189" s="246">
        <f>H190+H191</f>
        <v>118</v>
      </c>
    </row>
    <row r="190" spans="1:8" ht="31.5">
      <c r="A190" s="5" t="s">
        <v>459</v>
      </c>
      <c r="B190" s="267" t="s">
        <v>817</v>
      </c>
      <c r="C190" s="268" t="s">
        <v>467</v>
      </c>
      <c r="D190" s="268" t="s">
        <v>154</v>
      </c>
      <c r="E190" s="240">
        <v>240</v>
      </c>
      <c r="F190" s="246">
        <f>'Приложение 8'!Q155</f>
        <v>30</v>
      </c>
      <c r="G190" s="246">
        <f>'Приложение 8'!R155</f>
        <v>0</v>
      </c>
      <c r="H190" s="246">
        <f>'Приложение 8'!S155</f>
        <v>0</v>
      </c>
    </row>
    <row r="191" spans="1:8" ht="15.75">
      <c r="A191" s="106" t="s">
        <v>461</v>
      </c>
      <c r="B191" s="267" t="s">
        <v>817</v>
      </c>
      <c r="C191" s="268" t="s">
        <v>467</v>
      </c>
      <c r="D191" s="268" t="s">
        <v>154</v>
      </c>
      <c r="E191" s="240">
        <v>610</v>
      </c>
      <c r="F191" s="246">
        <f>'Приложение 8'!Q156</f>
        <v>88</v>
      </c>
      <c r="G191" s="246">
        <f>'Приложение 8'!R156</f>
        <v>118</v>
      </c>
      <c r="H191" s="246">
        <f>'Приложение 8'!S156</f>
        <v>118</v>
      </c>
    </row>
    <row r="192" spans="1:8" ht="31.5">
      <c r="A192" s="106" t="s">
        <v>818</v>
      </c>
      <c r="B192" s="267" t="s">
        <v>820</v>
      </c>
      <c r="C192" s="268"/>
      <c r="D192" s="268"/>
      <c r="E192" s="240"/>
      <c r="F192" s="246">
        <f aca="true" t="shared" si="13" ref="F192:H193">F193</f>
        <v>20</v>
      </c>
      <c r="G192" s="246">
        <f t="shared" si="13"/>
        <v>20</v>
      </c>
      <c r="H192" s="246">
        <f t="shared" si="13"/>
        <v>20</v>
      </c>
    </row>
    <row r="193" spans="1:8" ht="15.75">
      <c r="A193" s="106" t="s">
        <v>22</v>
      </c>
      <c r="B193" s="267" t="s">
        <v>821</v>
      </c>
      <c r="C193" s="268"/>
      <c r="D193" s="268"/>
      <c r="E193" s="240"/>
      <c r="F193" s="246">
        <f t="shared" si="13"/>
        <v>20</v>
      </c>
      <c r="G193" s="246">
        <f t="shared" si="13"/>
        <v>20</v>
      </c>
      <c r="H193" s="246">
        <f t="shared" si="13"/>
        <v>20</v>
      </c>
    </row>
    <row r="194" spans="1:8" ht="15.75">
      <c r="A194" s="106" t="s">
        <v>461</v>
      </c>
      <c r="B194" s="267" t="s">
        <v>821</v>
      </c>
      <c r="C194" s="268" t="s">
        <v>467</v>
      </c>
      <c r="D194" s="268" t="s">
        <v>154</v>
      </c>
      <c r="E194" s="240">
        <v>610</v>
      </c>
      <c r="F194" s="246">
        <f>'Приложение 8'!Q159</f>
        <v>20</v>
      </c>
      <c r="G194" s="246">
        <f>'Приложение 8'!R159</f>
        <v>20</v>
      </c>
      <c r="H194" s="246">
        <f>'Приложение 8'!S159</f>
        <v>20</v>
      </c>
    </row>
    <row r="195" spans="1:8" ht="63">
      <c r="A195" s="106" t="s">
        <v>819</v>
      </c>
      <c r="B195" s="267" t="s">
        <v>822</v>
      </c>
      <c r="C195" s="268"/>
      <c r="D195" s="268"/>
      <c r="E195" s="240"/>
      <c r="F195" s="246">
        <f aca="true" t="shared" si="14" ref="F195:H196">F196</f>
        <v>100</v>
      </c>
      <c r="G195" s="246">
        <f t="shared" si="14"/>
        <v>100</v>
      </c>
      <c r="H195" s="246">
        <f t="shared" si="14"/>
        <v>100</v>
      </c>
    </row>
    <row r="196" spans="1:8" ht="15.75">
      <c r="A196" s="106" t="s">
        <v>22</v>
      </c>
      <c r="B196" s="267" t="s">
        <v>823</v>
      </c>
      <c r="C196" s="268"/>
      <c r="D196" s="268"/>
      <c r="E196" s="240"/>
      <c r="F196" s="246">
        <f t="shared" si="14"/>
        <v>100</v>
      </c>
      <c r="G196" s="246">
        <f t="shared" si="14"/>
        <v>100</v>
      </c>
      <c r="H196" s="246">
        <f t="shared" si="14"/>
        <v>100</v>
      </c>
    </row>
    <row r="197" spans="1:8" ht="15.75">
      <c r="A197" s="106" t="s">
        <v>461</v>
      </c>
      <c r="B197" s="267" t="s">
        <v>823</v>
      </c>
      <c r="C197" s="268" t="s">
        <v>467</v>
      </c>
      <c r="D197" s="268" t="s">
        <v>154</v>
      </c>
      <c r="E197" s="240">
        <v>610</v>
      </c>
      <c r="F197" s="246">
        <f>'Приложение 8'!Q162</f>
        <v>100</v>
      </c>
      <c r="G197" s="246">
        <f>'Приложение 8'!R162</f>
        <v>100</v>
      </c>
      <c r="H197" s="246">
        <f>'Приложение 8'!S162</f>
        <v>100</v>
      </c>
    </row>
    <row r="198" spans="1:8" ht="31.5">
      <c r="A198" s="5" t="s">
        <v>411</v>
      </c>
      <c r="B198" s="267" t="s">
        <v>189</v>
      </c>
      <c r="C198" s="245"/>
      <c r="D198" s="268"/>
      <c r="E198" s="240"/>
      <c r="F198" s="246">
        <f>F199+F201</f>
        <v>6068.700000000001</v>
      </c>
      <c r="G198" s="246">
        <f>G199+G201</f>
        <v>6068.700000000001</v>
      </c>
      <c r="H198" s="246">
        <f>H199+H201</f>
        <v>6068.700000000001</v>
      </c>
    </row>
    <row r="199" spans="1:8" ht="15.75">
      <c r="A199" s="5" t="s">
        <v>22</v>
      </c>
      <c r="B199" s="267" t="s">
        <v>190</v>
      </c>
      <c r="C199" s="245"/>
      <c r="D199" s="268"/>
      <c r="E199" s="240"/>
      <c r="F199" s="246">
        <f>F200</f>
        <v>5427.1</v>
      </c>
      <c r="G199" s="246">
        <f>G200</f>
        <v>5427.1</v>
      </c>
      <c r="H199" s="246">
        <f>H200</f>
        <v>5427.1</v>
      </c>
    </row>
    <row r="200" spans="1:8" ht="15.75">
      <c r="A200" s="5" t="s">
        <v>461</v>
      </c>
      <c r="B200" s="267" t="s">
        <v>190</v>
      </c>
      <c r="C200" s="245" t="s">
        <v>467</v>
      </c>
      <c r="D200" s="268" t="s">
        <v>154</v>
      </c>
      <c r="E200" s="240">
        <v>610</v>
      </c>
      <c r="F200" s="246">
        <f>'Приложение 8'!Q165</f>
        <v>5427.1</v>
      </c>
      <c r="G200" s="246">
        <f>'Приложение 8'!R165</f>
        <v>5427.1</v>
      </c>
      <c r="H200" s="246">
        <f>'Приложение 8'!S165</f>
        <v>5427.1</v>
      </c>
    </row>
    <row r="201" spans="1:8" ht="63">
      <c r="A201" s="5" t="s">
        <v>610</v>
      </c>
      <c r="B201" s="267" t="s">
        <v>611</v>
      </c>
      <c r="C201" s="245"/>
      <c r="D201" s="268"/>
      <c r="E201" s="240"/>
      <c r="F201" s="246">
        <f>F202</f>
        <v>641.6</v>
      </c>
      <c r="G201" s="246">
        <f>G202</f>
        <v>641.6</v>
      </c>
      <c r="H201" s="246">
        <f>H202</f>
        <v>641.6</v>
      </c>
    </row>
    <row r="202" spans="1:8" ht="15.75">
      <c r="A202" s="5" t="s">
        <v>461</v>
      </c>
      <c r="B202" s="267" t="s">
        <v>611</v>
      </c>
      <c r="C202" s="245" t="s">
        <v>467</v>
      </c>
      <c r="D202" s="268" t="s">
        <v>154</v>
      </c>
      <c r="E202" s="240">
        <v>610</v>
      </c>
      <c r="F202" s="246">
        <f>'Приложение 8'!Q167</f>
        <v>641.6</v>
      </c>
      <c r="G202" s="246">
        <f>'Приложение 8'!R167</f>
        <v>641.6</v>
      </c>
      <c r="H202" s="246">
        <f>'Приложение 8'!S167</f>
        <v>641.6</v>
      </c>
    </row>
    <row r="203" spans="1:8" ht="47.25">
      <c r="A203" s="5" t="s">
        <v>43</v>
      </c>
      <c r="B203" s="267" t="s">
        <v>191</v>
      </c>
      <c r="C203" s="245"/>
      <c r="D203" s="268"/>
      <c r="E203" s="240"/>
      <c r="F203" s="246">
        <f aca="true" t="shared" si="15" ref="F203:H204">F204</f>
        <v>150</v>
      </c>
      <c r="G203" s="246">
        <f t="shared" si="15"/>
        <v>150</v>
      </c>
      <c r="H203" s="246">
        <f t="shared" si="15"/>
        <v>150</v>
      </c>
    </row>
    <row r="204" spans="1:8" ht="15.75">
      <c r="A204" s="5" t="s">
        <v>22</v>
      </c>
      <c r="B204" s="267" t="s">
        <v>192</v>
      </c>
      <c r="C204" s="245"/>
      <c r="D204" s="268"/>
      <c r="E204" s="240"/>
      <c r="F204" s="246">
        <f t="shared" si="15"/>
        <v>150</v>
      </c>
      <c r="G204" s="246">
        <f t="shared" si="15"/>
        <v>150</v>
      </c>
      <c r="H204" s="246">
        <f t="shared" si="15"/>
        <v>150</v>
      </c>
    </row>
    <row r="205" spans="1:8" ht="15.75">
      <c r="A205" s="5" t="s">
        <v>461</v>
      </c>
      <c r="B205" s="267" t="s">
        <v>192</v>
      </c>
      <c r="C205" s="268" t="s">
        <v>467</v>
      </c>
      <c r="D205" s="268" t="s">
        <v>154</v>
      </c>
      <c r="E205" s="240">
        <v>610</v>
      </c>
      <c r="F205" s="246">
        <f>'Приложение 8'!Q170</f>
        <v>150</v>
      </c>
      <c r="G205" s="246">
        <f>'Приложение 8'!R170</f>
        <v>150</v>
      </c>
      <c r="H205" s="246">
        <f>'Приложение 8'!S170</f>
        <v>150</v>
      </c>
    </row>
    <row r="206" spans="1:8" s="252" customFormat="1" ht="47.25">
      <c r="A206" s="334" t="s">
        <v>795</v>
      </c>
      <c r="B206" s="243" t="s">
        <v>796</v>
      </c>
      <c r="C206" s="244"/>
      <c r="D206" s="244"/>
      <c r="E206" s="243"/>
      <c r="F206" s="247">
        <f>F207+F212+F214</f>
        <v>20000</v>
      </c>
      <c r="G206" s="247">
        <f>G207+G212+G214</f>
        <v>11450.4</v>
      </c>
      <c r="H206" s="247">
        <f>H207+H212+H214</f>
        <v>1000</v>
      </c>
    </row>
    <row r="207" spans="1:8" ht="63">
      <c r="A207" s="18" t="s">
        <v>638</v>
      </c>
      <c r="B207" s="267" t="s">
        <v>799</v>
      </c>
      <c r="C207" s="245"/>
      <c r="D207" s="268"/>
      <c r="E207" s="240"/>
      <c r="F207" s="246">
        <f>F208+F210</f>
        <v>20000</v>
      </c>
      <c r="G207" s="246">
        <f>G208+G210</f>
        <v>500</v>
      </c>
      <c r="H207" s="246">
        <f>H208+H210</f>
        <v>0</v>
      </c>
    </row>
    <row r="208" spans="1:8" ht="15.75">
      <c r="A208" s="18" t="s">
        <v>29</v>
      </c>
      <c r="B208" s="267" t="s">
        <v>800</v>
      </c>
      <c r="C208" s="245"/>
      <c r="D208" s="268"/>
      <c r="E208" s="240"/>
      <c r="F208" s="246">
        <f>F209</f>
        <v>0</v>
      </c>
      <c r="G208" s="246">
        <f>G209</f>
        <v>500</v>
      </c>
      <c r="H208" s="246">
        <f>H209</f>
        <v>0</v>
      </c>
    </row>
    <row r="209" spans="1:8" ht="31.5">
      <c r="A209" s="18" t="s">
        <v>459</v>
      </c>
      <c r="B209" s="267" t="s">
        <v>800</v>
      </c>
      <c r="C209" s="245" t="s">
        <v>467</v>
      </c>
      <c r="D209" s="268" t="s">
        <v>155</v>
      </c>
      <c r="E209" s="240">
        <v>240</v>
      </c>
      <c r="F209" s="246">
        <f>'Приложение 8'!Q195</f>
        <v>0</v>
      </c>
      <c r="G209" s="246">
        <f>'Приложение 8'!R195</f>
        <v>500</v>
      </c>
      <c r="H209" s="246">
        <f>'Приложение 8'!S195</f>
        <v>0</v>
      </c>
    </row>
    <row r="210" spans="1:8" ht="47.25">
      <c r="A210" s="18" t="s">
        <v>640</v>
      </c>
      <c r="B210" s="267" t="s">
        <v>280</v>
      </c>
      <c r="C210" s="245"/>
      <c r="D210" s="268"/>
      <c r="E210" s="240"/>
      <c r="F210" s="246">
        <f>F211</f>
        <v>20000</v>
      </c>
      <c r="G210" s="246">
        <f>G211</f>
        <v>0</v>
      </c>
      <c r="H210" s="246">
        <f>H211</f>
        <v>0</v>
      </c>
    </row>
    <row r="211" spans="1:8" ht="31.5">
      <c r="A211" s="18" t="s">
        <v>459</v>
      </c>
      <c r="B211" s="267" t="s">
        <v>280</v>
      </c>
      <c r="C211" s="245" t="s">
        <v>467</v>
      </c>
      <c r="D211" s="268" t="s">
        <v>155</v>
      </c>
      <c r="E211" s="240">
        <v>240</v>
      </c>
      <c r="F211" s="246">
        <f>'Приложение 8'!Q197</f>
        <v>20000</v>
      </c>
      <c r="G211" s="246">
        <f>'Приложение 8'!R197</f>
        <v>0</v>
      </c>
      <c r="H211" s="246">
        <f>'Приложение 8'!S197</f>
        <v>0</v>
      </c>
    </row>
    <row r="212" spans="1:8" ht="15.75">
      <c r="A212" s="114" t="s">
        <v>29</v>
      </c>
      <c r="B212" s="267" t="s">
        <v>802</v>
      </c>
      <c r="C212" s="245"/>
      <c r="D212" s="268"/>
      <c r="E212" s="240"/>
      <c r="F212" s="246">
        <f>F213</f>
        <v>0</v>
      </c>
      <c r="G212" s="246">
        <f>G213</f>
        <v>500</v>
      </c>
      <c r="H212" s="246">
        <f>H213</f>
        <v>1000</v>
      </c>
    </row>
    <row r="213" spans="1:8" ht="31.5">
      <c r="A213" s="114" t="s">
        <v>459</v>
      </c>
      <c r="B213" s="267" t="s">
        <v>803</v>
      </c>
      <c r="C213" s="245" t="s">
        <v>467</v>
      </c>
      <c r="D213" s="268" t="s">
        <v>156</v>
      </c>
      <c r="E213" s="240">
        <v>240</v>
      </c>
      <c r="F213" s="246">
        <f>'Приложение 8'!Q235</f>
        <v>0</v>
      </c>
      <c r="G213" s="246">
        <f>'Приложение 8'!R235</f>
        <v>500</v>
      </c>
      <c r="H213" s="246">
        <f>'Приложение 8'!S235</f>
        <v>1000</v>
      </c>
    </row>
    <row r="214" spans="1:8" ht="63">
      <c r="A214" s="114" t="s">
        <v>716</v>
      </c>
      <c r="B214" s="267" t="s">
        <v>797</v>
      </c>
      <c r="C214" s="245"/>
      <c r="D214" s="268"/>
      <c r="E214" s="240"/>
      <c r="F214" s="246">
        <f aca="true" t="shared" si="16" ref="F214:H215">F215</f>
        <v>0</v>
      </c>
      <c r="G214" s="246">
        <f t="shared" si="16"/>
        <v>10450.4</v>
      </c>
      <c r="H214" s="246">
        <f t="shared" si="16"/>
        <v>0</v>
      </c>
    </row>
    <row r="215" spans="1:8" ht="31.5">
      <c r="A215" s="18" t="s">
        <v>415</v>
      </c>
      <c r="B215" s="267" t="s">
        <v>798</v>
      </c>
      <c r="C215" s="245"/>
      <c r="D215" s="268"/>
      <c r="E215" s="240"/>
      <c r="F215" s="246">
        <f t="shared" si="16"/>
        <v>0</v>
      </c>
      <c r="G215" s="246">
        <f t="shared" si="16"/>
        <v>10450.4</v>
      </c>
      <c r="H215" s="246">
        <f t="shared" si="16"/>
        <v>0</v>
      </c>
    </row>
    <row r="216" spans="1:8" ht="31.5">
      <c r="A216" s="18" t="s">
        <v>459</v>
      </c>
      <c r="B216" s="267" t="s">
        <v>798</v>
      </c>
      <c r="C216" s="245" t="s">
        <v>467</v>
      </c>
      <c r="D216" s="268" t="s">
        <v>155</v>
      </c>
      <c r="E216" s="240">
        <v>240</v>
      </c>
      <c r="F216" s="246">
        <f>'Приложение 8'!Q200</f>
        <v>0</v>
      </c>
      <c r="G216" s="246">
        <f>'Приложение 8'!R200</f>
        <v>10450.4</v>
      </c>
      <c r="H216" s="246">
        <f>'Приложение 8'!S200</f>
        <v>0</v>
      </c>
    </row>
    <row r="217" spans="1:8" s="252" customFormat="1" ht="60.75" customHeight="1">
      <c r="A217" s="257" t="s">
        <v>451</v>
      </c>
      <c r="B217" s="243" t="s">
        <v>193</v>
      </c>
      <c r="C217" s="244"/>
      <c r="D217" s="244"/>
      <c r="E217" s="243"/>
      <c r="F217" s="247">
        <f>F218+F222+F233+F237</f>
        <v>41703.9</v>
      </c>
      <c r="G217" s="247">
        <f>G218+G222+G233+G237</f>
        <v>39673.100000000006</v>
      </c>
      <c r="H217" s="247">
        <f>H218+H222+H233+H237</f>
        <v>41680.6</v>
      </c>
    </row>
    <row r="218" spans="1:8" ht="49.5" customHeight="1">
      <c r="A218" s="258" t="s">
        <v>668</v>
      </c>
      <c r="B218" s="240" t="s">
        <v>194</v>
      </c>
      <c r="C218" s="245"/>
      <c r="D218" s="245"/>
      <c r="E218" s="240"/>
      <c r="F218" s="246">
        <f>F219</f>
        <v>50</v>
      </c>
      <c r="G218" s="246">
        <f aca="true" t="shared" si="17" ref="G218:H220">G219</f>
        <v>50</v>
      </c>
      <c r="H218" s="246">
        <f t="shared" si="17"/>
        <v>50</v>
      </c>
    </row>
    <row r="219" spans="1:8" ht="60" customHeight="1">
      <c r="A219" s="258" t="s">
        <v>595</v>
      </c>
      <c r="B219" s="240" t="s">
        <v>195</v>
      </c>
      <c r="C219" s="245"/>
      <c r="D219" s="245"/>
      <c r="E219" s="240"/>
      <c r="F219" s="246">
        <f>F220</f>
        <v>50</v>
      </c>
      <c r="G219" s="246">
        <f t="shared" si="17"/>
        <v>50</v>
      </c>
      <c r="H219" s="246">
        <f t="shared" si="17"/>
        <v>50</v>
      </c>
    </row>
    <row r="220" spans="1:8" ht="31.5">
      <c r="A220" s="258" t="s">
        <v>100</v>
      </c>
      <c r="B220" s="240" t="s">
        <v>196</v>
      </c>
      <c r="C220" s="245"/>
      <c r="D220" s="245"/>
      <c r="E220" s="240"/>
      <c r="F220" s="246">
        <f>F221</f>
        <v>50</v>
      </c>
      <c r="G220" s="246">
        <f t="shared" si="17"/>
        <v>50</v>
      </c>
      <c r="H220" s="246">
        <f t="shared" si="17"/>
        <v>50</v>
      </c>
    </row>
    <row r="221" spans="1:8" ht="30" customHeight="1">
      <c r="A221" s="258" t="s">
        <v>459</v>
      </c>
      <c r="B221" s="240" t="s">
        <v>196</v>
      </c>
      <c r="C221" s="245" t="s">
        <v>158</v>
      </c>
      <c r="D221" s="245" t="s">
        <v>157</v>
      </c>
      <c r="E221" s="240">
        <v>240</v>
      </c>
      <c r="F221" s="246">
        <f>'Приложение 8'!Q396</f>
        <v>50</v>
      </c>
      <c r="G221" s="246">
        <f>'Приложение 8'!R396</f>
        <v>50</v>
      </c>
      <c r="H221" s="246">
        <f>'Приложение 8'!S396</f>
        <v>50</v>
      </c>
    </row>
    <row r="222" spans="1:8" ht="64.5" customHeight="1">
      <c r="A222" s="258" t="s">
        <v>454</v>
      </c>
      <c r="B222" s="240" t="s">
        <v>197</v>
      </c>
      <c r="C222" s="245"/>
      <c r="D222" s="245"/>
      <c r="E222" s="240"/>
      <c r="F222" s="246">
        <f>F223+F228</f>
        <v>17211.800000000003</v>
      </c>
      <c r="G222" s="246">
        <f>G223+G228</f>
        <v>19143.600000000002</v>
      </c>
      <c r="H222" s="246">
        <f>H223+H228</f>
        <v>21151.1</v>
      </c>
    </row>
    <row r="223" spans="1:8" ht="47.25">
      <c r="A223" s="258" t="s">
        <v>599</v>
      </c>
      <c r="B223" s="240" t="s">
        <v>198</v>
      </c>
      <c r="C223" s="245"/>
      <c r="D223" s="245"/>
      <c r="E223" s="240"/>
      <c r="F223" s="246">
        <f>F224+F226</f>
        <v>5126</v>
      </c>
      <c r="G223" s="246">
        <f>G224+G226</f>
        <v>5225.3</v>
      </c>
      <c r="H223" s="246">
        <f>H224+H226</f>
        <v>5640.5</v>
      </c>
    </row>
    <row r="224" spans="1:8" ht="131.25" customHeight="1">
      <c r="A224" s="258" t="s">
        <v>604</v>
      </c>
      <c r="B224" s="240" t="s">
        <v>199</v>
      </c>
      <c r="C224" s="245"/>
      <c r="D224" s="245"/>
      <c r="E224" s="240"/>
      <c r="F224" s="246">
        <f>F225</f>
        <v>3131.5</v>
      </c>
      <c r="G224" s="246">
        <f>G225</f>
        <v>2993</v>
      </c>
      <c r="H224" s="246">
        <f>H225</f>
        <v>3211.5</v>
      </c>
    </row>
    <row r="225" spans="1:8" ht="15.75">
      <c r="A225" s="258" t="s">
        <v>465</v>
      </c>
      <c r="B225" s="240" t="s">
        <v>199</v>
      </c>
      <c r="C225" s="245" t="s">
        <v>158</v>
      </c>
      <c r="D225" s="245" t="s">
        <v>159</v>
      </c>
      <c r="E225" s="240">
        <v>510</v>
      </c>
      <c r="F225" s="246">
        <f>'Приложение 8'!Q439</f>
        <v>3131.5</v>
      </c>
      <c r="G225" s="246">
        <f>'Приложение 8'!R439</f>
        <v>2993</v>
      </c>
      <c r="H225" s="246">
        <f>'Приложение 8'!S439</f>
        <v>3211.5</v>
      </c>
    </row>
    <row r="226" spans="1:8" ht="31.5">
      <c r="A226" s="258" t="s">
        <v>605</v>
      </c>
      <c r="B226" s="267" t="s">
        <v>625</v>
      </c>
      <c r="C226" s="245"/>
      <c r="D226" s="245"/>
      <c r="E226" s="240"/>
      <c r="F226" s="246">
        <f>F227</f>
        <v>1994.5</v>
      </c>
      <c r="G226" s="246">
        <f>G227</f>
        <v>2232.3</v>
      </c>
      <c r="H226" s="246">
        <f>H227</f>
        <v>2429</v>
      </c>
    </row>
    <row r="227" spans="1:8" ht="15.75">
      <c r="A227" s="258" t="s">
        <v>465</v>
      </c>
      <c r="B227" s="267" t="s">
        <v>625</v>
      </c>
      <c r="C227" s="245" t="s">
        <v>158</v>
      </c>
      <c r="D227" s="245" t="s">
        <v>159</v>
      </c>
      <c r="E227" s="240">
        <v>510</v>
      </c>
      <c r="F227" s="246">
        <f>'Приложение 8'!Q437</f>
        <v>1994.5</v>
      </c>
      <c r="G227" s="246">
        <f>'Приложение 8'!R437</f>
        <v>2232.3</v>
      </c>
      <c r="H227" s="246">
        <f>'Приложение 8'!S437</f>
        <v>2429</v>
      </c>
    </row>
    <row r="228" spans="1:8" ht="47.25">
      <c r="A228" s="258" t="s">
        <v>601</v>
      </c>
      <c r="B228" s="240" t="s">
        <v>200</v>
      </c>
      <c r="C228" s="245"/>
      <c r="D228" s="245"/>
      <c r="E228" s="240"/>
      <c r="F228" s="246">
        <f>F229+F231</f>
        <v>12085.800000000001</v>
      </c>
      <c r="G228" s="246">
        <f>G229+G231</f>
        <v>13918.300000000001</v>
      </c>
      <c r="H228" s="246">
        <f>H229+H231</f>
        <v>15510.6</v>
      </c>
    </row>
    <row r="229" spans="1:8" ht="36" customHeight="1">
      <c r="A229" s="258" t="s">
        <v>600</v>
      </c>
      <c r="B229" s="267" t="s">
        <v>626</v>
      </c>
      <c r="C229" s="245"/>
      <c r="D229" s="245"/>
      <c r="E229" s="240"/>
      <c r="F229" s="246">
        <f>F230</f>
        <v>8965.7</v>
      </c>
      <c r="G229" s="246">
        <f>G230</f>
        <v>10798.2</v>
      </c>
      <c r="H229" s="246">
        <f>H230</f>
        <v>12390.5</v>
      </c>
    </row>
    <row r="230" spans="1:8" ht="15.75">
      <c r="A230" s="258" t="s">
        <v>465</v>
      </c>
      <c r="B230" s="267" t="s">
        <v>626</v>
      </c>
      <c r="C230" s="245" t="s">
        <v>158</v>
      </c>
      <c r="D230" s="245" t="s">
        <v>160</v>
      </c>
      <c r="E230" s="240">
        <v>510</v>
      </c>
      <c r="F230" s="246">
        <f>'Приложение 8'!Q445</f>
        <v>8965.7</v>
      </c>
      <c r="G230" s="246">
        <f>'Приложение 8'!R445</f>
        <v>10798.2</v>
      </c>
      <c r="H230" s="246">
        <f>'Приложение 8'!S445</f>
        <v>12390.5</v>
      </c>
    </row>
    <row r="231" spans="1:8" ht="63.75" customHeight="1">
      <c r="A231" s="11" t="s">
        <v>610</v>
      </c>
      <c r="B231" s="267" t="s">
        <v>669</v>
      </c>
      <c r="C231" s="245"/>
      <c r="D231" s="245"/>
      <c r="E231" s="240"/>
      <c r="F231" s="246">
        <f>F232</f>
        <v>3120.1</v>
      </c>
      <c r="G231" s="246">
        <f>G232</f>
        <v>3120.1</v>
      </c>
      <c r="H231" s="246">
        <f>H232</f>
        <v>3120.1</v>
      </c>
    </row>
    <row r="232" spans="1:8" ht="15.75">
      <c r="A232" s="11" t="s">
        <v>465</v>
      </c>
      <c r="B232" s="267" t="s">
        <v>669</v>
      </c>
      <c r="C232" s="268" t="s">
        <v>158</v>
      </c>
      <c r="D232" s="268" t="s">
        <v>160</v>
      </c>
      <c r="E232" s="240">
        <v>510</v>
      </c>
      <c r="F232" s="246">
        <f>'Приложение 8'!Q447</f>
        <v>3120.1</v>
      </c>
      <c r="G232" s="246">
        <f>'Приложение 8'!R447</f>
        <v>3120.1</v>
      </c>
      <c r="H232" s="246">
        <f>'Приложение 8'!S447</f>
        <v>3120.1</v>
      </c>
    </row>
    <row r="233" spans="1:8" ht="31.5">
      <c r="A233" s="258" t="s">
        <v>598</v>
      </c>
      <c r="B233" s="240" t="s">
        <v>670</v>
      </c>
      <c r="C233" s="245"/>
      <c r="D233" s="245"/>
      <c r="E233" s="240"/>
      <c r="F233" s="246">
        <f>F234</f>
        <v>10</v>
      </c>
      <c r="G233" s="246">
        <f aca="true" t="shared" si="18" ref="G233:H235">G234</f>
        <v>0</v>
      </c>
      <c r="H233" s="246">
        <f t="shared" si="18"/>
        <v>0</v>
      </c>
    </row>
    <row r="234" spans="1:8" ht="31.5">
      <c r="A234" s="258" t="s">
        <v>597</v>
      </c>
      <c r="B234" s="240" t="s">
        <v>671</v>
      </c>
      <c r="C234" s="245"/>
      <c r="D234" s="245"/>
      <c r="E234" s="240"/>
      <c r="F234" s="246">
        <f>F235</f>
        <v>10</v>
      </c>
      <c r="G234" s="246">
        <f t="shared" si="18"/>
        <v>0</v>
      </c>
      <c r="H234" s="246">
        <f t="shared" si="18"/>
        <v>0</v>
      </c>
    </row>
    <row r="235" spans="1:8" ht="31.5">
      <c r="A235" s="258" t="s">
        <v>77</v>
      </c>
      <c r="B235" s="240" t="s">
        <v>672</v>
      </c>
      <c r="C235" s="245"/>
      <c r="D235" s="245"/>
      <c r="E235" s="240"/>
      <c r="F235" s="246">
        <f>F236</f>
        <v>10</v>
      </c>
      <c r="G235" s="246">
        <f t="shared" si="18"/>
        <v>0</v>
      </c>
      <c r="H235" s="246">
        <f t="shared" si="18"/>
        <v>0</v>
      </c>
    </row>
    <row r="236" spans="1:8" ht="15.75">
      <c r="A236" s="258" t="s">
        <v>228</v>
      </c>
      <c r="B236" s="240" t="s">
        <v>672</v>
      </c>
      <c r="C236" s="245" t="s">
        <v>158</v>
      </c>
      <c r="D236" s="245" t="s">
        <v>161</v>
      </c>
      <c r="E236" s="240">
        <v>730</v>
      </c>
      <c r="F236" s="246">
        <f>'Приложение 8'!Q430</f>
        <v>10</v>
      </c>
      <c r="G236" s="246">
        <f>'Приложение 8'!R430</f>
        <v>0</v>
      </c>
      <c r="H236" s="246">
        <f>'Приложение 8'!S430</f>
        <v>0</v>
      </c>
    </row>
    <row r="237" spans="1:8" ht="57.75" customHeight="1">
      <c r="A237" s="258" t="s">
        <v>455</v>
      </c>
      <c r="B237" s="240" t="s">
        <v>201</v>
      </c>
      <c r="C237" s="245"/>
      <c r="D237" s="245"/>
      <c r="E237" s="240"/>
      <c r="F237" s="246">
        <f>F238+F251</f>
        <v>24432.1</v>
      </c>
      <c r="G237" s="246">
        <f>G238+G251</f>
        <v>20479.5</v>
      </c>
      <c r="H237" s="246">
        <f>H238+H251</f>
        <v>20479.5</v>
      </c>
    </row>
    <row r="238" spans="1:8" ht="138" customHeight="1">
      <c r="A238" s="258" t="s">
        <v>594</v>
      </c>
      <c r="B238" s="240" t="s">
        <v>202</v>
      </c>
      <c r="C238" s="245"/>
      <c r="D238" s="245"/>
      <c r="E238" s="240"/>
      <c r="F238" s="246">
        <f>F239+F245+F248+F243</f>
        <v>7289.9</v>
      </c>
      <c r="G238" s="246">
        <f>G239+G245+G248+G243</f>
        <v>5813</v>
      </c>
      <c r="H238" s="246">
        <f>H239+H245+H248+H243</f>
        <v>5813</v>
      </c>
    </row>
    <row r="239" spans="1:8" ht="31.5">
      <c r="A239" s="258" t="s">
        <v>100</v>
      </c>
      <c r="B239" s="240" t="s">
        <v>203</v>
      </c>
      <c r="C239" s="245"/>
      <c r="D239" s="245"/>
      <c r="E239" s="240"/>
      <c r="F239" s="246">
        <f>SUM(F240:F242)</f>
        <v>5249</v>
      </c>
      <c r="G239" s="246">
        <f>SUM(G240:G242)</f>
        <v>5249</v>
      </c>
      <c r="H239" s="246">
        <f>SUM(H240:H242)</f>
        <v>5249</v>
      </c>
    </row>
    <row r="240" spans="1:8" ht="29.25" customHeight="1">
      <c r="A240" s="258" t="s">
        <v>321</v>
      </c>
      <c r="B240" s="240" t="s">
        <v>203</v>
      </c>
      <c r="C240" s="245" t="s">
        <v>158</v>
      </c>
      <c r="D240" s="245" t="s">
        <v>157</v>
      </c>
      <c r="E240" s="240">
        <v>120</v>
      </c>
      <c r="F240" s="246">
        <f>'Приложение 8'!Q400</f>
        <v>4318.5</v>
      </c>
      <c r="G240" s="246">
        <f>'Приложение 8'!R400</f>
        <v>4318.5</v>
      </c>
      <c r="H240" s="246">
        <f>'Приложение 8'!S400</f>
        <v>4318.5</v>
      </c>
    </row>
    <row r="241" spans="1:8" ht="32.25" customHeight="1">
      <c r="A241" s="258" t="s">
        <v>459</v>
      </c>
      <c r="B241" s="240" t="s">
        <v>203</v>
      </c>
      <c r="C241" s="245" t="s">
        <v>158</v>
      </c>
      <c r="D241" s="245" t="s">
        <v>157</v>
      </c>
      <c r="E241" s="240">
        <v>240</v>
      </c>
      <c r="F241" s="246">
        <f>'Приложение 8'!Q401</f>
        <v>905.5</v>
      </c>
      <c r="G241" s="246">
        <f>'Приложение 8'!R401</f>
        <v>905.5</v>
      </c>
      <c r="H241" s="246">
        <f>'Приложение 8'!S401</f>
        <v>905.5</v>
      </c>
    </row>
    <row r="242" spans="1:8" ht="15.75">
      <c r="A242" s="258" t="s">
        <v>460</v>
      </c>
      <c r="B242" s="240" t="s">
        <v>203</v>
      </c>
      <c r="C242" s="245" t="s">
        <v>158</v>
      </c>
      <c r="D242" s="245" t="s">
        <v>157</v>
      </c>
      <c r="E242" s="240">
        <v>850</v>
      </c>
      <c r="F242" s="246">
        <f>'Приложение 8'!Q402</f>
        <v>25</v>
      </c>
      <c r="G242" s="246">
        <f>'Приложение 8'!R402</f>
        <v>25</v>
      </c>
      <c r="H242" s="246">
        <f>'Приложение 8'!S402</f>
        <v>25</v>
      </c>
    </row>
    <row r="243" spans="1:8" ht="67.5" customHeight="1">
      <c r="A243" s="11" t="s">
        <v>610</v>
      </c>
      <c r="B243" s="267" t="s">
        <v>673</v>
      </c>
      <c r="C243" s="245"/>
      <c r="D243" s="245"/>
      <c r="E243" s="240"/>
      <c r="F243" s="246">
        <f>F244</f>
        <v>564</v>
      </c>
      <c r="G243" s="246">
        <f>G244</f>
        <v>564</v>
      </c>
      <c r="H243" s="246">
        <f>H244</f>
        <v>564</v>
      </c>
    </row>
    <row r="244" spans="1:8" ht="37.5" customHeight="1">
      <c r="A244" s="11" t="s">
        <v>321</v>
      </c>
      <c r="B244" s="267" t="s">
        <v>673</v>
      </c>
      <c r="C244" s="268" t="s">
        <v>158</v>
      </c>
      <c r="D244" s="268" t="s">
        <v>157</v>
      </c>
      <c r="E244" s="240">
        <v>120</v>
      </c>
      <c r="F244" s="246">
        <f>'Приложение 8'!Q404</f>
        <v>564</v>
      </c>
      <c r="G244" s="246">
        <f>'Приложение 8'!R404</f>
        <v>564</v>
      </c>
      <c r="H244" s="246">
        <f>'Приложение 8'!S404</f>
        <v>564</v>
      </c>
    </row>
    <row r="245" spans="1:8" ht="47.25">
      <c r="A245" s="116" t="s">
        <v>9</v>
      </c>
      <c r="B245" s="240" t="s">
        <v>674</v>
      </c>
      <c r="C245" s="245"/>
      <c r="D245" s="245"/>
      <c r="E245" s="240"/>
      <c r="F245" s="246">
        <f>SUM(F246:F247)</f>
        <v>372.9</v>
      </c>
      <c r="G245" s="246">
        <f>SUM(G246:G247)</f>
        <v>0</v>
      </c>
      <c r="H245" s="246">
        <f>SUM(H246:H247)</f>
        <v>0</v>
      </c>
    </row>
    <row r="246" spans="1:8" ht="32.25" customHeight="1">
      <c r="A246" s="258" t="s">
        <v>321</v>
      </c>
      <c r="B246" s="240" t="s">
        <v>674</v>
      </c>
      <c r="C246" s="245" t="s">
        <v>162</v>
      </c>
      <c r="D246" s="245" t="s">
        <v>157</v>
      </c>
      <c r="E246" s="240">
        <v>120</v>
      </c>
      <c r="F246" s="246">
        <f>'Приложение 8'!Q406</f>
        <v>371.9</v>
      </c>
      <c r="G246" s="246">
        <f>'Приложение 8'!R406</f>
        <v>0</v>
      </c>
      <c r="H246" s="246">
        <f>'Приложение 8'!S406</f>
        <v>0</v>
      </c>
    </row>
    <row r="247" spans="1:8" ht="31.5" customHeight="1">
      <c r="A247" s="258" t="s">
        <v>459</v>
      </c>
      <c r="B247" s="240" t="s">
        <v>674</v>
      </c>
      <c r="C247" s="245" t="s">
        <v>162</v>
      </c>
      <c r="D247" s="245" t="s">
        <v>157</v>
      </c>
      <c r="E247" s="240">
        <v>240</v>
      </c>
      <c r="F247" s="246">
        <f>'Приложение 8'!Q407</f>
        <v>1</v>
      </c>
      <c r="G247" s="246">
        <f>'Приложение 8'!R407</f>
        <v>0</v>
      </c>
      <c r="H247" s="246">
        <f>'Приложение 8'!S407</f>
        <v>0</v>
      </c>
    </row>
    <row r="248" spans="1:8" ht="81" customHeight="1">
      <c r="A248" s="116" t="s">
        <v>10</v>
      </c>
      <c r="B248" s="240" t="s">
        <v>675</v>
      </c>
      <c r="C248" s="245"/>
      <c r="D248" s="245"/>
      <c r="E248" s="240"/>
      <c r="F248" s="246">
        <f>SUM(F249:F250)</f>
        <v>1104</v>
      </c>
      <c r="G248" s="246">
        <f>SUM(G249:G250)</f>
        <v>0</v>
      </c>
      <c r="H248" s="246">
        <f>SUM(H249:H250)</f>
        <v>0</v>
      </c>
    </row>
    <row r="249" spans="1:8" ht="39" customHeight="1">
      <c r="A249" s="258" t="s">
        <v>321</v>
      </c>
      <c r="B249" s="240" t="s">
        <v>675</v>
      </c>
      <c r="C249" s="245" t="s">
        <v>158</v>
      </c>
      <c r="D249" s="245" t="s">
        <v>157</v>
      </c>
      <c r="E249" s="240">
        <v>120</v>
      </c>
      <c r="F249" s="246">
        <f>'Приложение 8'!Q409</f>
        <v>1042</v>
      </c>
      <c r="G249" s="246">
        <f>'Приложение 8'!R409</f>
        <v>0</v>
      </c>
      <c r="H249" s="246">
        <f>'Приложение 8'!S409</f>
        <v>0</v>
      </c>
    </row>
    <row r="250" spans="1:8" ht="36.75" customHeight="1">
      <c r="A250" s="258" t="s">
        <v>459</v>
      </c>
      <c r="B250" s="240" t="s">
        <v>675</v>
      </c>
      <c r="C250" s="245" t="s">
        <v>158</v>
      </c>
      <c r="D250" s="245" t="s">
        <v>157</v>
      </c>
      <c r="E250" s="240">
        <v>240</v>
      </c>
      <c r="F250" s="246">
        <f>'Приложение 8'!Q410</f>
        <v>62</v>
      </c>
      <c r="G250" s="246">
        <f>'Приложение 8'!R410</f>
        <v>0</v>
      </c>
      <c r="H250" s="246">
        <f>'Приложение 8'!S410</f>
        <v>0</v>
      </c>
    </row>
    <row r="251" spans="1:8" ht="47.25" customHeight="1">
      <c r="A251" s="258" t="s">
        <v>456</v>
      </c>
      <c r="B251" s="240" t="s">
        <v>204</v>
      </c>
      <c r="C251" s="245"/>
      <c r="D251" s="245"/>
      <c r="E251" s="240"/>
      <c r="F251" s="246">
        <f>F252+F258+F256</f>
        <v>17142.199999999997</v>
      </c>
      <c r="G251" s="246">
        <f>G252+G258+G256</f>
        <v>14666.5</v>
      </c>
      <c r="H251" s="246">
        <f>H252+H258+H256</f>
        <v>14666.5</v>
      </c>
    </row>
    <row r="252" spans="1:8" ht="31.5" customHeight="1">
      <c r="A252" s="258" t="s">
        <v>102</v>
      </c>
      <c r="B252" s="240" t="s">
        <v>205</v>
      </c>
      <c r="C252" s="245"/>
      <c r="D252" s="245"/>
      <c r="E252" s="240"/>
      <c r="F252" s="246">
        <f>SUM(F253:F255)</f>
        <v>12431.199999999999</v>
      </c>
      <c r="G252" s="246">
        <f>SUM(G253:G255)</f>
        <v>12431.199999999999</v>
      </c>
      <c r="H252" s="246">
        <f>SUM(H253:H255)</f>
        <v>12431.199999999999</v>
      </c>
    </row>
    <row r="253" spans="1:8" ht="19.5" customHeight="1">
      <c r="A253" s="258" t="s">
        <v>462</v>
      </c>
      <c r="B253" s="240" t="s">
        <v>205</v>
      </c>
      <c r="C253" s="245" t="s">
        <v>158</v>
      </c>
      <c r="D253" s="245" t="s">
        <v>144</v>
      </c>
      <c r="E253" s="240">
        <v>110</v>
      </c>
      <c r="F253" s="246">
        <f>'Приложение 8'!Q416</f>
        <v>10890.4</v>
      </c>
      <c r="G253" s="246">
        <f>'Приложение 8'!R416</f>
        <v>10890.4</v>
      </c>
      <c r="H253" s="246">
        <f>'Приложение 8'!S416</f>
        <v>10890.4</v>
      </c>
    </row>
    <row r="254" spans="1:8" ht="31.5" customHeight="1">
      <c r="A254" s="258" t="s">
        <v>459</v>
      </c>
      <c r="B254" s="240" t="s">
        <v>205</v>
      </c>
      <c r="C254" s="245" t="s">
        <v>158</v>
      </c>
      <c r="D254" s="245" t="s">
        <v>144</v>
      </c>
      <c r="E254" s="240">
        <v>240</v>
      </c>
      <c r="F254" s="246">
        <f>'Приложение 8'!Q417</f>
        <v>1540.4</v>
      </c>
      <c r="G254" s="246">
        <f>'Приложение 8'!R417</f>
        <v>1540.4</v>
      </c>
      <c r="H254" s="246">
        <f>'Приложение 8'!S417</f>
        <v>1540.4</v>
      </c>
    </row>
    <row r="255" spans="1:8" ht="31.5" customHeight="1">
      <c r="A255" s="11" t="s">
        <v>460</v>
      </c>
      <c r="B255" s="240" t="s">
        <v>205</v>
      </c>
      <c r="C255" s="245" t="s">
        <v>158</v>
      </c>
      <c r="D255" s="245" t="s">
        <v>144</v>
      </c>
      <c r="E255" s="240">
        <v>850</v>
      </c>
      <c r="F255" s="246">
        <f>'Приложение 8'!Q418</f>
        <v>0.4</v>
      </c>
      <c r="G255" s="246">
        <f>'Приложение 8'!R418</f>
        <v>0.4</v>
      </c>
      <c r="H255" s="246">
        <f>'Приложение 8'!S418</f>
        <v>0.4</v>
      </c>
    </row>
    <row r="256" spans="1:8" ht="63" customHeight="1">
      <c r="A256" s="11" t="s">
        <v>610</v>
      </c>
      <c r="B256" s="267" t="s">
        <v>676</v>
      </c>
      <c r="C256" s="245"/>
      <c r="D256" s="245"/>
      <c r="E256" s="240"/>
      <c r="F256" s="246">
        <f>F257</f>
        <v>2235.3</v>
      </c>
      <c r="G256" s="246">
        <f>G257</f>
        <v>2235.3</v>
      </c>
      <c r="H256" s="246">
        <f>H257</f>
        <v>2235.3</v>
      </c>
    </row>
    <row r="257" spans="1:8" ht="18" customHeight="1">
      <c r="A257" s="11" t="s">
        <v>524</v>
      </c>
      <c r="B257" s="267" t="s">
        <v>676</v>
      </c>
      <c r="C257" s="268" t="s">
        <v>162</v>
      </c>
      <c r="D257" s="268" t="s">
        <v>144</v>
      </c>
      <c r="E257" s="240">
        <v>110</v>
      </c>
      <c r="F257" s="246">
        <f>'Приложение 8'!Q420</f>
        <v>2235.3</v>
      </c>
      <c r="G257" s="246">
        <f>'Приложение 8'!R420</f>
        <v>2235.3</v>
      </c>
      <c r="H257" s="246">
        <f>'Приложение 8'!S420</f>
        <v>2235.3</v>
      </c>
    </row>
    <row r="258" spans="1:8" ht="49.5" customHeight="1">
      <c r="A258" s="116" t="s">
        <v>502</v>
      </c>
      <c r="B258" s="240" t="s">
        <v>677</v>
      </c>
      <c r="C258" s="245"/>
      <c r="D258" s="245"/>
      <c r="E258" s="240"/>
      <c r="F258" s="246">
        <f>SUM(F259:F260)</f>
        <v>2475.7</v>
      </c>
      <c r="G258" s="246">
        <f>SUM(G259:G260)</f>
        <v>0</v>
      </c>
      <c r="H258" s="246">
        <f>SUM(H259:H260)</f>
        <v>0</v>
      </c>
    </row>
    <row r="259" spans="1:8" ht="24.75" customHeight="1">
      <c r="A259" s="258" t="s">
        <v>462</v>
      </c>
      <c r="B259" s="240" t="s">
        <v>677</v>
      </c>
      <c r="C259" s="245" t="s">
        <v>158</v>
      </c>
      <c r="D259" s="245" t="s">
        <v>144</v>
      </c>
      <c r="E259" s="240">
        <v>110</v>
      </c>
      <c r="F259" s="246">
        <f>'Приложение 8'!Q422</f>
        <v>2410.7</v>
      </c>
      <c r="G259" s="246">
        <f>'Приложение 8'!R422</f>
        <v>0</v>
      </c>
      <c r="H259" s="246">
        <f>'Приложение 8'!S422</f>
        <v>0</v>
      </c>
    </row>
    <row r="260" spans="1:8" ht="35.25" customHeight="1">
      <c r="A260" s="258" t="s">
        <v>459</v>
      </c>
      <c r="B260" s="240" t="s">
        <v>677</v>
      </c>
      <c r="C260" s="245" t="s">
        <v>158</v>
      </c>
      <c r="D260" s="245" t="s">
        <v>144</v>
      </c>
      <c r="E260" s="240">
        <v>240</v>
      </c>
      <c r="F260" s="246">
        <f>'Приложение 8'!Q423</f>
        <v>65</v>
      </c>
      <c r="G260" s="246">
        <f>'Приложение 8'!R423</f>
        <v>0</v>
      </c>
      <c r="H260" s="246">
        <f>'Приложение 8'!S423</f>
        <v>0</v>
      </c>
    </row>
    <row r="261" spans="1:8" s="252" customFormat="1" ht="48.75" customHeight="1">
      <c r="A261" s="123" t="s">
        <v>426</v>
      </c>
      <c r="B261" s="243" t="s">
        <v>231</v>
      </c>
      <c r="C261" s="244"/>
      <c r="D261" s="244"/>
      <c r="E261" s="243"/>
      <c r="F261" s="247">
        <f>F262+F271+F276+F284+F289</f>
        <v>38284.59999999999</v>
      </c>
      <c r="G261" s="247">
        <f>G262+G271+G276+G284+G289</f>
        <v>35965.1</v>
      </c>
      <c r="H261" s="247">
        <f>H262+H271+H276+H284+H289</f>
        <v>35965.2</v>
      </c>
    </row>
    <row r="262" spans="1:8" ht="53.25" customHeight="1">
      <c r="A262" s="24" t="s">
        <v>64</v>
      </c>
      <c r="B262" s="240" t="s">
        <v>232</v>
      </c>
      <c r="C262" s="245"/>
      <c r="D262" s="245"/>
      <c r="E262" s="240"/>
      <c r="F262" s="246">
        <f>F263+F265+F267+F269</f>
        <v>13429.6</v>
      </c>
      <c r="G262" s="246">
        <f>G263+G265+G267+G269</f>
        <v>13429.6</v>
      </c>
      <c r="H262" s="246">
        <f>H263+H265+H267+H269</f>
        <v>13429.6</v>
      </c>
    </row>
    <row r="263" spans="1:8" ht="15.75">
      <c r="A263" s="24" t="s">
        <v>66</v>
      </c>
      <c r="B263" s="240" t="s">
        <v>233</v>
      </c>
      <c r="C263" s="245"/>
      <c r="D263" s="245"/>
      <c r="E263" s="240"/>
      <c r="F263" s="246">
        <f>F264</f>
        <v>10319.1</v>
      </c>
      <c r="G263" s="246">
        <f>G264</f>
        <v>10319.1</v>
      </c>
      <c r="H263" s="246">
        <f>H264</f>
        <v>10319.1</v>
      </c>
    </row>
    <row r="264" spans="1:8" ht="15.75">
      <c r="A264" s="258" t="s">
        <v>461</v>
      </c>
      <c r="B264" s="240" t="s">
        <v>233</v>
      </c>
      <c r="C264" s="245" t="s">
        <v>467</v>
      </c>
      <c r="D264" s="245" t="s">
        <v>234</v>
      </c>
      <c r="E264" s="240">
        <v>610</v>
      </c>
      <c r="F264" s="246">
        <f>'Приложение 8'!Q269</f>
        <v>10319.1</v>
      </c>
      <c r="G264" s="246">
        <f>'Приложение 8'!R269</f>
        <v>10319.1</v>
      </c>
      <c r="H264" s="246">
        <f>'Приложение 8'!S269</f>
        <v>10319.1</v>
      </c>
    </row>
    <row r="265" spans="1:8" ht="64.5" customHeight="1">
      <c r="A265" s="230" t="s">
        <v>610</v>
      </c>
      <c r="B265" s="267" t="s">
        <v>613</v>
      </c>
      <c r="C265" s="245"/>
      <c r="D265" s="245"/>
      <c r="E265" s="240"/>
      <c r="F265" s="246">
        <f>F266</f>
        <v>1224.1</v>
      </c>
      <c r="G265" s="246">
        <f>G266</f>
        <v>1224.1</v>
      </c>
      <c r="H265" s="246">
        <f>H266</f>
        <v>1224.1</v>
      </c>
    </row>
    <row r="266" spans="1:8" ht="15.75">
      <c r="A266" s="230" t="s">
        <v>461</v>
      </c>
      <c r="B266" s="267" t="s">
        <v>613</v>
      </c>
      <c r="C266" s="268" t="s">
        <v>467</v>
      </c>
      <c r="D266" s="268" t="s">
        <v>234</v>
      </c>
      <c r="E266" s="240">
        <v>610</v>
      </c>
      <c r="F266" s="246">
        <f>'Приложение 8'!Q271</f>
        <v>1224.1</v>
      </c>
      <c r="G266" s="246">
        <f>'Приложение 8'!R271</f>
        <v>1224.1</v>
      </c>
      <c r="H266" s="246">
        <f>'Приложение 8'!S271</f>
        <v>1224.1</v>
      </c>
    </row>
    <row r="267" spans="1:8" ht="36.75" customHeight="1">
      <c r="A267" s="5" t="s">
        <v>544</v>
      </c>
      <c r="B267" s="240" t="s">
        <v>235</v>
      </c>
      <c r="C267" s="245"/>
      <c r="D267" s="245"/>
      <c r="E267" s="240"/>
      <c r="F267" s="246">
        <f>F268</f>
        <v>340</v>
      </c>
      <c r="G267" s="246">
        <f>G268</f>
        <v>340</v>
      </c>
      <c r="H267" s="246">
        <f>H268</f>
        <v>340</v>
      </c>
    </row>
    <row r="268" spans="1:8" ht="15.75">
      <c r="A268" s="258" t="s">
        <v>461</v>
      </c>
      <c r="B268" s="240" t="s">
        <v>235</v>
      </c>
      <c r="C268" s="245" t="s">
        <v>467</v>
      </c>
      <c r="D268" s="245" t="s">
        <v>234</v>
      </c>
      <c r="E268" s="240">
        <v>610</v>
      </c>
      <c r="F268" s="246">
        <f>'Приложение 8'!Q273</f>
        <v>340</v>
      </c>
      <c r="G268" s="246">
        <f>'Приложение 8'!R273</f>
        <v>340</v>
      </c>
      <c r="H268" s="246">
        <f>'Приложение 8'!S273</f>
        <v>340</v>
      </c>
    </row>
    <row r="269" spans="1:8" ht="36" customHeight="1">
      <c r="A269" s="5" t="s">
        <v>436</v>
      </c>
      <c r="B269" s="240" t="s">
        <v>236</v>
      </c>
      <c r="C269" s="245"/>
      <c r="D269" s="245"/>
      <c r="E269" s="240"/>
      <c r="F269" s="246">
        <f>F270</f>
        <v>1546.4</v>
      </c>
      <c r="G269" s="246">
        <f>G270</f>
        <v>1546.4</v>
      </c>
      <c r="H269" s="246">
        <f>H270</f>
        <v>1546.4</v>
      </c>
    </row>
    <row r="270" spans="1:8" ht="15.75">
      <c r="A270" s="258" t="s">
        <v>461</v>
      </c>
      <c r="B270" s="240" t="s">
        <v>236</v>
      </c>
      <c r="C270" s="245" t="s">
        <v>467</v>
      </c>
      <c r="D270" s="245" t="s">
        <v>234</v>
      </c>
      <c r="E270" s="240">
        <v>610</v>
      </c>
      <c r="F270" s="246">
        <f>'Приложение 8'!Q275</f>
        <v>1546.4</v>
      </c>
      <c r="G270" s="246">
        <f>'Приложение 8'!R275</f>
        <v>1546.4</v>
      </c>
      <c r="H270" s="246">
        <f>'Приложение 8'!S275</f>
        <v>1546.4</v>
      </c>
    </row>
    <row r="271" spans="1:8" ht="52.5" customHeight="1">
      <c r="A271" s="5" t="s">
        <v>437</v>
      </c>
      <c r="B271" s="240" t="s">
        <v>237</v>
      </c>
      <c r="C271" s="245"/>
      <c r="D271" s="245"/>
      <c r="E271" s="240"/>
      <c r="F271" s="246">
        <f>F272+F274</f>
        <v>9030</v>
      </c>
      <c r="G271" s="246">
        <f>G272+G274</f>
        <v>9200</v>
      </c>
      <c r="H271" s="246">
        <f>H272+H274</f>
        <v>9200</v>
      </c>
    </row>
    <row r="272" spans="1:8" ht="15.75">
      <c r="A272" s="5" t="s">
        <v>22</v>
      </c>
      <c r="B272" s="240" t="s">
        <v>238</v>
      </c>
      <c r="C272" s="245"/>
      <c r="D272" s="245"/>
      <c r="E272" s="240"/>
      <c r="F272" s="246">
        <f>F273</f>
        <v>6357</v>
      </c>
      <c r="G272" s="246">
        <f>G273</f>
        <v>6527</v>
      </c>
      <c r="H272" s="246">
        <f>H273</f>
        <v>6527</v>
      </c>
    </row>
    <row r="273" spans="1:8" ht="15.75">
      <c r="A273" s="258" t="s">
        <v>461</v>
      </c>
      <c r="B273" s="240" t="s">
        <v>238</v>
      </c>
      <c r="C273" s="245" t="s">
        <v>467</v>
      </c>
      <c r="D273" s="245" t="s">
        <v>234</v>
      </c>
      <c r="E273" s="240">
        <v>610</v>
      </c>
      <c r="F273" s="246">
        <f>'Приложение 8'!Q278</f>
        <v>6357</v>
      </c>
      <c r="G273" s="246">
        <f>'Приложение 8'!R278</f>
        <v>6527</v>
      </c>
      <c r="H273" s="246">
        <f>'Приложение 8'!S278</f>
        <v>6527</v>
      </c>
    </row>
    <row r="274" spans="1:8" ht="64.5" customHeight="1">
      <c r="A274" s="230" t="s">
        <v>610</v>
      </c>
      <c r="B274" s="267" t="s">
        <v>614</v>
      </c>
      <c r="C274" s="245"/>
      <c r="D274" s="245"/>
      <c r="E274" s="240"/>
      <c r="F274" s="246">
        <f>F275</f>
        <v>2673</v>
      </c>
      <c r="G274" s="246">
        <f>G275</f>
        <v>2673</v>
      </c>
      <c r="H274" s="246">
        <f>H275</f>
        <v>2673</v>
      </c>
    </row>
    <row r="275" spans="1:8" ht="15.75">
      <c r="A275" s="230" t="s">
        <v>461</v>
      </c>
      <c r="B275" s="267" t="s">
        <v>614</v>
      </c>
      <c r="C275" s="268" t="s">
        <v>467</v>
      </c>
      <c r="D275" s="268" t="s">
        <v>234</v>
      </c>
      <c r="E275" s="240">
        <v>610</v>
      </c>
      <c r="F275" s="246">
        <f>'Приложение 8'!Q280</f>
        <v>2673</v>
      </c>
      <c r="G275" s="246">
        <f>'Приложение 8'!R280</f>
        <v>2673</v>
      </c>
      <c r="H275" s="246">
        <f>'Приложение 8'!S280</f>
        <v>2673</v>
      </c>
    </row>
    <row r="276" spans="1:8" ht="63">
      <c r="A276" s="2" t="s">
        <v>118</v>
      </c>
      <c r="B276" s="240" t="s">
        <v>239</v>
      </c>
      <c r="C276" s="245"/>
      <c r="D276" s="245"/>
      <c r="E276" s="240"/>
      <c r="F276" s="246">
        <f>F277+F279+F282</f>
        <v>5997.8</v>
      </c>
      <c r="G276" s="246">
        <f>G277+G279+G282</f>
        <v>6037.5</v>
      </c>
      <c r="H276" s="246">
        <f>H277+H279+H282</f>
        <v>6037.6</v>
      </c>
    </row>
    <row r="277" spans="1:8" ht="15.75">
      <c r="A277" s="5" t="s">
        <v>22</v>
      </c>
      <c r="B277" s="267" t="s">
        <v>627</v>
      </c>
      <c r="C277" s="245"/>
      <c r="D277" s="245"/>
      <c r="E277" s="240"/>
      <c r="F277" s="246">
        <f>F278</f>
        <v>5997.8</v>
      </c>
      <c r="G277" s="246">
        <f>G278</f>
        <v>6037.5</v>
      </c>
      <c r="H277" s="246">
        <f>H278</f>
        <v>6037.6</v>
      </c>
    </row>
    <row r="278" spans="1:8" ht="15.75">
      <c r="A278" s="5" t="s">
        <v>461</v>
      </c>
      <c r="B278" s="267" t="s">
        <v>627</v>
      </c>
      <c r="C278" s="268" t="s">
        <v>467</v>
      </c>
      <c r="D278" s="268" t="s">
        <v>234</v>
      </c>
      <c r="E278" s="240">
        <v>610</v>
      </c>
      <c r="F278" s="246">
        <f>'Приложение 8'!Q283</f>
        <v>5997.8</v>
      </c>
      <c r="G278" s="246">
        <f>'Приложение 8'!R283</f>
        <v>6037.5</v>
      </c>
      <c r="H278" s="246">
        <f>'Приложение 8'!S283</f>
        <v>6037.6</v>
      </c>
    </row>
    <row r="279" spans="1:8" ht="15.75" hidden="1">
      <c r="A279" s="2" t="s">
        <v>438</v>
      </c>
      <c r="B279" s="240" t="s">
        <v>240</v>
      </c>
      <c r="C279" s="245"/>
      <c r="D279" s="245"/>
      <c r="E279" s="240"/>
      <c r="F279" s="246">
        <f>F281+F280</f>
        <v>0</v>
      </c>
      <c r="G279" s="246">
        <f>G281+G280</f>
        <v>0</v>
      </c>
      <c r="H279" s="246">
        <f>H281+H280</f>
        <v>0</v>
      </c>
    </row>
    <row r="280" spans="1:8" ht="15.75" hidden="1">
      <c r="A280" s="2" t="s">
        <v>564</v>
      </c>
      <c r="B280" s="240" t="s">
        <v>240</v>
      </c>
      <c r="C280" s="268" t="s">
        <v>467</v>
      </c>
      <c r="D280" s="268" t="s">
        <v>234</v>
      </c>
      <c r="E280" s="240">
        <v>350</v>
      </c>
      <c r="F280" s="246">
        <f>'Приложение 8'!Q285</f>
        <v>0</v>
      </c>
      <c r="G280" s="246">
        <f>'Приложение 8'!R285</f>
        <v>0</v>
      </c>
      <c r="H280" s="246">
        <f>'Приложение 8'!S285</f>
        <v>0</v>
      </c>
    </row>
    <row r="281" spans="1:8" ht="15.75" hidden="1">
      <c r="A281" s="5" t="s">
        <v>461</v>
      </c>
      <c r="B281" s="240" t="s">
        <v>240</v>
      </c>
      <c r="C281" s="245" t="s">
        <v>467</v>
      </c>
      <c r="D281" s="245" t="s">
        <v>234</v>
      </c>
      <c r="E281" s="240">
        <v>610</v>
      </c>
      <c r="F281" s="246">
        <f>'Приложение 8'!Q286</f>
        <v>0</v>
      </c>
      <c r="G281" s="246">
        <f>'Приложение 8'!R286</f>
        <v>0</v>
      </c>
      <c r="H281" s="246">
        <f>'Приложение 8'!S286</f>
        <v>0</v>
      </c>
    </row>
    <row r="282" spans="1:8" ht="48.75" customHeight="1" hidden="1">
      <c r="A282" s="5" t="s">
        <v>49</v>
      </c>
      <c r="B282" s="240" t="s">
        <v>241</v>
      </c>
      <c r="C282" s="245"/>
      <c r="D282" s="245"/>
      <c r="E282" s="240"/>
      <c r="F282" s="246">
        <f>F283</f>
        <v>0</v>
      </c>
      <c r="G282" s="246">
        <f>G283</f>
        <v>0</v>
      </c>
      <c r="H282" s="246">
        <f>H283</f>
        <v>0</v>
      </c>
    </row>
    <row r="283" spans="1:8" ht="15.75" hidden="1">
      <c r="A283" s="258" t="s">
        <v>461</v>
      </c>
      <c r="B283" s="240" t="s">
        <v>241</v>
      </c>
      <c r="C283" s="245" t="s">
        <v>467</v>
      </c>
      <c r="D283" s="245" t="s">
        <v>234</v>
      </c>
      <c r="E283" s="240">
        <v>610</v>
      </c>
      <c r="F283" s="246">
        <f>'Приложение 8'!Q288</f>
        <v>0</v>
      </c>
      <c r="G283" s="246">
        <f>'Приложение 8'!R288</f>
        <v>0</v>
      </c>
      <c r="H283" s="246">
        <f>'Приложение 8'!S288</f>
        <v>0</v>
      </c>
    </row>
    <row r="284" spans="1:8" ht="70.5" customHeight="1">
      <c r="A284" s="29" t="s">
        <v>428</v>
      </c>
      <c r="B284" s="240" t="s">
        <v>242</v>
      </c>
      <c r="C284" s="245"/>
      <c r="D284" s="245"/>
      <c r="E284" s="240"/>
      <c r="F284" s="246">
        <f>F285+F287</f>
        <v>7298</v>
      </c>
      <c r="G284" s="246">
        <f>G285+G287</f>
        <v>7298</v>
      </c>
      <c r="H284" s="246">
        <f>H285+H287</f>
        <v>7298</v>
      </c>
    </row>
    <row r="285" spans="1:8" ht="21.75" customHeight="1">
      <c r="A285" s="29" t="s">
        <v>94</v>
      </c>
      <c r="B285" s="240" t="s">
        <v>243</v>
      </c>
      <c r="C285" s="245"/>
      <c r="D285" s="245"/>
      <c r="E285" s="240"/>
      <c r="F285" s="246">
        <f>F286</f>
        <v>5859.9</v>
      </c>
      <c r="G285" s="246">
        <f>G286</f>
        <v>5859.9</v>
      </c>
      <c r="H285" s="246">
        <f>H286</f>
        <v>5859.9</v>
      </c>
    </row>
    <row r="286" spans="1:8" ht="15.75">
      <c r="A286" s="258" t="s">
        <v>461</v>
      </c>
      <c r="B286" s="240" t="s">
        <v>243</v>
      </c>
      <c r="C286" s="245" t="s">
        <v>467</v>
      </c>
      <c r="D286" s="245" t="s">
        <v>153</v>
      </c>
      <c r="E286" s="240">
        <v>610</v>
      </c>
      <c r="F286" s="246">
        <f>'Приложение 8'!Q246</f>
        <v>5859.9</v>
      </c>
      <c r="G286" s="246">
        <f>'Приложение 8'!R246</f>
        <v>5859.9</v>
      </c>
      <c r="H286" s="246">
        <f>'Приложение 8'!S246</f>
        <v>5859.9</v>
      </c>
    </row>
    <row r="287" spans="1:8" ht="66.75" customHeight="1">
      <c r="A287" s="230" t="s">
        <v>610</v>
      </c>
      <c r="B287" s="267" t="s">
        <v>612</v>
      </c>
      <c r="C287" s="245"/>
      <c r="D287" s="245"/>
      <c r="E287" s="240"/>
      <c r="F287" s="246">
        <f>F288</f>
        <v>1438.1</v>
      </c>
      <c r="G287" s="246">
        <f>G288</f>
        <v>1438.1</v>
      </c>
      <c r="H287" s="246">
        <f>H288</f>
        <v>1438.1</v>
      </c>
    </row>
    <row r="288" spans="1:8" ht="15.75">
      <c r="A288" s="230" t="s">
        <v>461</v>
      </c>
      <c r="B288" s="267" t="s">
        <v>612</v>
      </c>
      <c r="C288" s="268" t="s">
        <v>467</v>
      </c>
      <c r="D288" s="268" t="s">
        <v>153</v>
      </c>
      <c r="E288" s="240">
        <v>610</v>
      </c>
      <c r="F288" s="246">
        <f>'Приложение 8'!Q248</f>
        <v>1438.1</v>
      </c>
      <c r="G288" s="246">
        <f>'Приложение 8'!R248</f>
        <v>1438.1</v>
      </c>
      <c r="H288" s="246">
        <f>'Приложение 8'!S248</f>
        <v>1438.1</v>
      </c>
    </row>
    <row r="289" spans="1:8" ht="31.5">
      <c r="A289" s="266" t="s">
        <v>719</v>
      </c>
      <c r="B289" s="267" t="s">
        <v>720</v>
      </c>
      <c r="C289" s="245"/>
      <c r="D289" s="245"/>
      <c r="E289" s="240"/>
      <c r="F289" s="246">
        <f aca="true" t="shared" si="19" ref="F289:H290">F290</f>
        <v>2529.2</v>
      </c>
      <c r="G289" s="246">
        <f t="shared" si="19"/>
        <v>0</v>
      </c>
      <c r="H289" s="246">
        <f t="shared" si="19"/>
        <v>0</v>
      </c>
    </row>
    <row r="290" spans="1:8" ht="69.75" customHeight="1">
      <c r="A290" s="32" t="s">
        <v>536</v>
      </c>
      <c r="B290" s="267" t="s">
        <v>629</v>
      </c>
      <c r="C290" s="245"/>
      <c r="D290" s="245"/>
      <c r="E290" s="240"/>
      <c r="F290" s="246">
        <f t="shared" si="19"/>
        <v>2529.2</v>
      </c>
      <c r="G290" s="246">
        <f t="shared" si="19"/>
        <v>0</v>
      </c>
      <c r="H290" s="246">
        <f t="shared" si="19"/>
        <v>0</v>
      </c>
    </row>
    <row r="291" spans="1:8" ht="15.75">
      <c r="A291" s="258" t="s">
        <v>461</v>
      </c>
      <c r="B291" s="267" t="s">
        <v>629</v>
      </c>
      <c r="C291" s="245" t="s">
        <v>467</v>
      </c>
      <c r="D291" s="245" t="s">
        <v>234</v>
      </c>
      <c r="E291" s="240">
        <v>610</v>
      </c>
      <c r="F291" s="246">
        <f>'Приложение 8'!Q291</f>
        <v>2529.2</v>
      </c>
      <c r="G291" s="246">
        <f>'Приложение 8'!R291</f>
        <v>0</v>
      </c>
      <c r="H291" s="246">
        <f>'Приложение 8'!S291</f>
        <v>0</v>
      </c>
    </row>
    <row r="292" spans="1:8" s="252" customFormat="1" ht="63">
      <c r="A292" s="63" t="s">
        <v>644</v>
      </c>
      <c r="B292" s="243" t="s">
        <v>282</v>
      </c>
      <c r="C292" s="244"/>
      <c r="D292" s="244"/>
      <c r="E292" s="243"/>
      <c r="F292" s="247">
        <f>F293+F300+F307</f>
        <v>235.9</v>
      </c>
      <c r="G292" s="247">
        <f>G293+G300+G307</f>
        <v>240.9</v>
      </c>
      <c r="H292" s="247">
        <f>H293+H300+H307</f>
        <v>240.9</v>
      </c>
    </row>
    <row r="293" spans="1:8" ht="31.5">
      <c r="A293" s="11" t="s">
        <v>406</v>
      </c>
      <c r="B293" s="267" t="s">
        <v>283</v>
      </c>
      <c r="C293" s="245"/>
      <c r="D293" s="245"/>
      <c r="E293" s="240"/>
      <c r="F293" s="246">
        <f>F294+F297</f>
        <v>195.9</v>
      </c>
      <c r="G293" s="246">
        <f>G294+G297</f>
        <v>195.9</v>
      </c>
      <c r="H293" s="246">
        <f>H294+H297</f>
        <v>195.9</v>
      </c>
    </row>
    <row r="294" spans="1:8" ht="47.25">
      <c r="A294" s="11" t="s">
        <v>654</v>
      </c>
      <c r="B294" s="267" t="s">
        <v>284</v>
      </c>
      <c r="C294" s="245"/>
      <c r="D294" s="245"/>
      <c r="E294" s="240"/>
      <c r="F294" s="246">
        <f aca="true" t="shared" si="20" ref="F294:H295">F295</f>
        <v>35</v>
      </c>
      <c r="G294" s="246">
        <f t="shared" si="20"/>
        <v>35</v>
      </c>
      <c r="H294" s="246">
        <f t="shared" si="20"/>
        <v>35</v>
      </c>
    </row>
    <row r="295" spans="1:8" ht="31.5">
      <c r="A295" s="11" t="s">
        <v>788</v>
      </c>
      <c r="B295" s="267" t="s">
        <v>285</v>
      </c>
      <c r="C295" s="245"/>
      <c r="D295" s="245"/>
      <c r="E295" s="240"/>
      <c r="F295" s="246">
        <f t="shared" si="20"/>
        <v>35</v>
      </c>
      <c r="G295" s="246">
        <f t="shared" si="20"/>
        <v>35</v>
      </c>
      <c r="H295" s="246">
        <f t="shared" si="20"/>
        <v>35</v>
      </c>
    </row>
    <row r="296" spans="1:8" ht="31.5">
      <c r="A296" s="5" t="s">
        <v>459</v>
      </c>
      <c r="B296" s="267" t="s">
        <v>285</v>
      </c>
      <c r="C296" s="245" t="s">
        <v>467</v>
      </c>
      <c r="D296" s="245" t="s">
        <v>163</v>
      </c>
      <c r="E296" s="240">
        <v>240</v>
      </c>
      <c r="F296" s="246">
        <f>'Приложение 8'!Q98</f>
        <v>35</v>
      </c>
      <c r="G296" s="246">
        <f>'Приложение 8'!R98</f>
        <v>35</v>
      </c>
      <c r="H296" s="246">
        <f>'Приложение 8'!S98</f>
        <v>35</v>
      </c>
    </row>
    <row r="297" spans="1:8" ht="31.5">
      <c r="A297" s="11" t="s">
        <v>653</v>
      </c>
      <c r="B297" s="267" t="s">
        <v>286</v>
      </c>
      <c r="C297" s="245"/>
      <c r="D297" s="245"/>
      <c r="E297" s="240"/>
      <c r="F297" s="246">
        <f aca="true" t="shared" si="21" ref="F297:H298">F298</f>
        <v>160.9</v>
      </c>
      <c r="G297" s="246">
        <f t="shared" si="21"/>
        <v>160.9</v>
      </c>
      <c r="H297" s="246">
        <f t="shared" si="21"/>
        <v>160.9</v>
      </c>
    </row>
    <row r="298" spans="1:8" ht="31.5">
      <c r="A298" s="11" t="s">
        <v>457</v>
      </c>
      <c r="B298" s="267" t="s">
        <v>287</v>
      </c>
      <c r="C298" s="245"/>
      <c r="D298" s="245"/>
      <c r="E298" s="240"/>
      <c r="F298" s="246">
        <f t="shared" si="21"/>
        <v>160.9</v>
      </c>
      <c r="G298" s="246">
        <f t="shared" si="21"/>
        <v>160.9</v>
      </c>
      <c r="H298" s="246">
        <f t="shared" si="21"/>
        <v>160.9</v>
      </c>
    </row>
    <row r="299" spans="1:8" ht="31.5">
      <c r="A299" s="5" t="s">
        <v>459</v>
      </c>
      <c r="B299" s="267" t="s">
        <v>287</v>
      </c>
      <c r="C299" s="245" t="s">
        <v>467</v>
      </c>
      <c r="D299" s="245" t="s">
        <v>163</v>
      </c>
      <c r="E299" s="240">
        <v>240</v>
      </c>
      <c r="F299" s="246">
        <f>'Приложение 8'!Q101</f>
        <v>160.9</v>
      </c>
      <c r="G299" s="246">
        <f>'Приложение 8'!R101</f>
        <v>160.9</v>
      </c>
      <c r="H299" s="246">
        <f>'Приложение 8'!S101</f>
        <v>160.9</v>
      </c>
    </row>
    <row r="300" spans="1:8" ht="47.25">
      <c r="A300" s="11" t="s">
        <v>655</v>
      </c>
      <c r="B300" s="267" t="s">
        <v>288</v>
      </c>
      <c r="C300" s="245"/>
      <c r="D300" s="245"/>
      <c r="E300" s="240"/>
      <c r="F300" s="246">
        <f>F301+F304</f>
        <v>30</v>
      </c>
      <c r="G300" s="246">
        <f>G301+G304</f>
        <v>35</v>
      </c>
      <c r="H300" s="246">
        <f>H301+H304</f>
        <v>35</v>
      </c>
    </row>
    <row r="301" spans="1:8" ht="47.25">
      <c r="A301" s="11" t="s">
        <v>656</v>
      </c>
      <c r="B301" s="267" t="s">
        <v>289</v>
      </c>
      <c r="C301" s="245"/>
      <c r="D301" s="245"/>
      <c r="E301" s="240"/>
      <c r="F301" s="246">
        <f aca="true" t="shared" si="22" ref="F301:H302">F302</f>
        <v>15</v>
      </c>
      <c r="G301" s="246">
        <f t="shared" si="22"/>
        <v>20</v>
      </c>
      <c r="H301" s="246">
        <f t="shared" si="22"/>
        <v>20</v>
      </c>
    </row>
    <row r="302" spans="1:8" ht="110.25">
      <c r="A302" s="11" t="s">
        <v>657</v>
      </c>
      <c r="B302" s="267" t="s">
        <v>290</v>
      </c>
      <c r="C302" s="245"/>
      <c r="D302" s="245"/>
      <c r="E302" s="240"/>
      <c r="F302" s="246">
        <f t="shared" si="22"/>
        <v>15</v>
      </c>
      <c r="G302" s="246">
        <f t="shared" si="22"/>
        <v>20</v>
      </c>
      <c r="H302" s="246">
        <f t="shared" si="22"/>
        <v>20</v>
      </c>
    </row>
    <row r="303" spans="1:8" ht="31.5">
      <c r="A303" s="11" t="s">
        <v>459</v>
      </c>
      <c r="B303" s="267" t="s">
        <v>290</v>
      </c>
      <c r="C303" s="245" t="s">
        <v>467</v>
      </c>
      <c r="D303" s="245" t="s">
        <v>144</v>
      </c>
      <c r="E303" s="240">
        <v>240</v>
      </c>
      <c r="F303" s="246">
        <f>'Приложение 8'!Q50</f>
        <v>15</v>
      </c>
      <c r="G303" s="246">
        <f>'Приложение 8'!R50</f>
        <v>20</v>
      </c>
      <c r="H303" s="246">
        <f>'Приложение 8'!S50</f>
        <v>20</v>
      </c>
    </row>
    <row r="304" spans="1:8" ht="78.75">
      <c r="A304" s="11" t="s">
        <v>658</v>
      </c>
      <c r="B304" s="267" t="s">
        <v>291</v>
      </c>
      <c r="C304" s="245"/>
      <c r="D304" s="245"/>
      <c r="E304" s="240"/>
      <c r="F304" s="246">
        <f aca="true" t="shared" si="23" ref="F304:H305">F305</f>
        <v>15</v>
      </c>
      <c r="G304" s="246">
        <f t="shared" si="23"/>
        <v>15</v>
      </c>
      <c r="H304" s="246">
        <f t="shared" si="23"/>
        <v>15</v>
      </c>
    </row>
    <row r="305" spans="1:8" ht="110.25">
      <c r="A305" s="11" t="s">
        <v>657</v>
      </c>
      <c r="B305" s="267" t="s">
        <v>292</v>
      </c>
      <c r="C305" s="245"/>
      <c r="D305" s="245"/>
      <c r="E305" s="240"/>
      <c r="F305" s="246">
        <f t="shared" si="23"/>
        <v>15</v>
      </c>
      <c r="G305" s="246">
        <f t="shared" si="23"/>
        <v>15</v>
      </c>
      <c r="H305" s="246">
        <f t="shared" si="23"/>
        <v>15</v>
      </c>
    </row>
    <row r="306" spans="1:8" ht="31.5">
      <c r="A306" s="11" t="s">
        <v>459</v>
      </c>
      <c r="B306" s="267" t="s">
        <v>292</v>
      </c>
      <c r="C306" s="245" t="s">
        <v>467</v>
      </c>
      <c r="D306" s="245" t="s">
        <v>144</v>
      </c>
      <c r="E306" s="240">
        <v>240</v>
      </c>
      <c r="F306" s="246">
        <f>'Приложение 8'!Q53</f>
        <v>15</v>
      </c>
      <c r="G306" s="246">
        <f>'Приложение 8'!R53</f>
        <v>15</v>
      </c>
      <c r="H306" s="246">
        <f>'Приложение 8'!S53</f>
        <v>15</v>
      </c>
    </row>
    <row r="307" spans="1:8" ht="63">
      <c r="A307" s="34" t="s">
        <v>652</v>
      </c>
      <c r="B307" s="267" t="s">
        <v>293</v>
      </c>
      <c r="C307" s="245"/>
      <c r="D307" s="245"/>
      <c r="E307" s="240"/>
      <c r="F307" s="246">
        <f>F308</f>
        <v>10</v>
      </c>
      <c r="G307" s="246">
        <f aca="true" t="shared" si="24" ref="G307:H309">G308</f>
        <v>10</v>
      </c>
      <c r="H307" s="246">
        <f t="shared" si="24"/>
        <v>10</v>
      </c>
    </row>
    <row r="308" spans="1:8" ht="63">
      <c r="A308" s="11" t="s">
        <v>651</v>
      </c>
      <c r="B308" s="267" t="s">
        <v>294</v>
      </c>
      <c r="C308" s="245"/>
      <c r="D308" s="245"/>
      <c r="E308" s="240"/>
      <c r="F308" s="246">
        <f>F309</f>
        <v>10</v>
      </c>
      <c r="G308" s="246">
        <f t="shared" si="24"/>
        <v>10</v>
      </c>
      <c r="H308" s="246">
        <f t="shared" si="24"/>
        <v>10</v>
      </c>
    </row>
    <row r="309" spans="1:8" ht="31.5">
      <c r="A309" s="11" t="s">
        <v>650</v>
      </c>
      <c r="B309" s="267" t="s">
        <v>295</v>
      </c>
      <c r="C309" s="245"/>
      <c r="D309" s="245"/>
      <c r="E309" s="240"/>
      <c r="F309" s="246">
        <f>F310</f>
        <v>10</v>
      </c>
      <c r="G309" s="246">
        <f t="shared" si="24"/>
        <v>10</v>
      </c>
      <c r="H309" s="246">
        <f t="shared" si="24"/>
        <v>10</v>
      </c>
    </row>
    <row r="310" spans="1:8" ht="31.5">
      <c r="A310" s="5" t="s">
        <v>459</v>
      </c>
      <c r="B310" s="267" t="s">
        <v>295</v>
      </c>
      <c r="C310" s="245" t="s">
        <v>467</v>
      </c>
      <c r="D310" s="245" t="s">
        <v>163</v>
      </c>
      <c r="E310" s="240">
        <v>240</v>
      </c>
      <c r="F310" s="246">
        <f>'Приложение 8'!Q105</f>
        <v>10</v>
      </c>
      <c r="G310" s="246">
        <f>'Приложение 8'!R105</f>
        <v>10</v>
      </c>
      <c r="H310" s="246">
        <f>'Приложение 8'!S105</f>
        <v>10</v>
      </c>
    </row>
    <row r="311" spans="1:8" s="252" customFormat="1" ht="40.5" customHeight="1">
      <c r="A311" s="257" t="s">
        <v>430</v>
      </c>
      <c r="B311" s="243" t="s">
        <v>206</v>
      </c>
      <c r="C311" s="244"/>
      <c r="D311" s="244"/>
      <c r="E311" s="243"/>
      <c r="F311" s="247">
        <f>F312+F319+F322+F325</f>
        <v>1267.9</v>
      </c>
      <c r="G311" s="247">
        <f>G312+G319+G322+G325</f>
        <v>1218.8</v>
      </c>
      <c r="H311" s="247">
        <f>H312+H319+H322+H325</f>
        <v>1189.1</v>
      </c>
    </row>
    <row r="312" spans="1:8" ht="66.75" customHeight="1">
      <c r="A312" s="258" t="s">
        <v>432</v>
      </c>
      <c r="B312" s="240" t="s">
        <v>207</v>
      </c>
      <c r="C312" s="245"/>
      <c r="D312" s="245"/>
      <c r="E312" s="240"/>
      <c r="F312" s="246">
        <f>F313+F317+F315</f>
        <v>199.3</v>
      </c>
      <c r="G312" s="246">
        <f>G313+G317+G315</f>
        <v>159.3</v>
      </c>
      <c r="H312" s="246">
        <f>H313+H317+H315</f>
        <v>159.3</v>
      </c>
    </row>
    <row r="313" spans="1:8" ht="15.75">
      <c r="A313" s="258" t="s">
        <v>22</v>
      </c>
      <c r="B313" s="240" t="s">
        <v>208</v>
      </c>
      <c r="C313" s="245"/>
      <c r="D313" s="245"/>
      <c r="E313" s="240"/>
      <c r="F313" s="246">
        <f>F314</f>
        <v>159.3</v>
      </c>
      <c r="G313" s="246">
        <f>G314</f>
        <v>159.3</v>
      </c>
      <c r="H313" s="246">
        <f>H314</f>
        <v>159.3</v>
      </c>
    </row>
    <row r="314" spans="1:8" ht="15.75">
      <c r="A314" s="258" t="s">
        <v>461</v>
      </c>
      <c r="B314" s="240" t="s">
        <v>208</v>
      </c>
      <c r="C314" s="245" t="s">
        <v>467</v>
      </c>
      <c r="D314" s="245" t="s">
        <v>209</v>
      </c>
      <c r="E314" s="240">
        <v>610</v>
      </c>
      <c r="F314" s="246">
        <f>'Приложение 8'!Q253</f>
        <v>159.3</v>
      </c>
      <c r="G314" s="246">
        <f>'Приложение 8'!R253</f>
        <v>159.3</v>
      </c>
      <c r="H314" s="246">
        <f>'Приложение 8'!S253</f>
        <v>159.3</v>
      </c>
    </row>
    <row r="315" spans="1:8" ht="21" customHeight="1" hidden="1">
      <c r="A315" s="230" t="s">
        <v>792</v>
      </c>
      <c r="B315" s="267" t="s">
        <v>793</v>
      </c>
      <c r="C315" s="245"/>
      <c r="D315" s="245"/>
      <c r="E315" s="240"/>
      <c r="F315" s="246">
        <f>F316</f>
        <v>0</v>
      </c>
      <c r="G315" s="246">
        <f>G316</f>
        <v>0</v>
      </c>
      <c r="H315" s="246">
        <f>H316</f>
        <v>0</v>
      </c>
    </row>
    <row r="316" spans="1:8" ht="33.75" customHeight="1" hidden="1">
      <c r="A316" s="114" t="s">
        <v>459</v>
      </c>
      <c r="B316" s="267" t="s">
        <v>793</v>
      </c>
      <c r="C316" s="268" t="s">
        <v>467</v>
      </c>
      <c r="D316" s="268" t="s">
        <v>209</v>
      </c>
      <c r="E316" s="240">
        <v>240</v>
      </c>
      <c r="F316" s="246">
        <f>'Приложение 8'!Q255</f>
        <v>0</v>
      </c>
      <c r="G316" s="246">
        <f>'Приложение 8'!R255</f>
        <v>0</v>
      </c>
      <c r="H316" s="246">
        <f>'Приложение 8'!S255</f>
        <v>0</v>
      </c>
    </row>
    <row r="317" spans="1:8" ht="48" customHeight="1">
      <c r="A317" s="258" t="s">
        <v>431</v>
      </c>
      <c r="B317" s="240" t="s">
        <v>210</v>
      </c>
      <c r="C317" s="245"/>
      <c r="D317" s="245"/>
      <c r="E317" s="240"/>
      <c r="F317" s="246">
        <f>F318</f>
        <v>40</v>
      </c>
      <c r="G317" s="246">
        <f>G318</f>
        <v>0</v>
      </c>
      <c r="H317" s="246">
        <f>H318</f>
        <v>0</v>
      </c>
    </row>
    <row r="318" spans="1:8" ht="15.75">
      <c r="A318" s="258" t="s">
        <v>461</v>
      </c>
      <c r="B318" s="240" t="s">
        <v>210</v>
      </c>
      <c r="C318" s="245" t="s">
        <v>467</v>
      </c>
      <c r="D318" s="245" t="s">
        <v>209</v>
      </c>
      <c r="E318" s="240">
        <v>610</v>
      </c>
      <c r="F318" s="246">
        <f>'Приложение 8'!Q257</f>
        <v>40</v>
      </c>
      <c r="G318" s="246">
        <f>'Приложение 8'!R257</f>
        <v>0</v>
      </c>
      <c r="H318" s="246">
        <f>'Приложение 8'!S257</f>
        <v>0</v>
      </c>
    </row>
    <row r="319" spans="1:8" ht="59.25" customHeight="1">
      <c r="A319" s="258" t="s">
        <v>433</v>
      </c>
      <c r="B319" s="240" t="s">
        <v>211</v>
      </c>
      <c r="C319" s="245"/>
      <c r="D319" s="245"/>
      <c r="E319" s="240"/>
      <c r="F319" s="246">
        <f aca="true" t="shared" si="25" ref="F319:H320">F320</f>
        <v>60</v>
      </c>
      <c r="G319" s="246">
        <f t="shared" si="25"/>
        <v>60</v>
      </c>
      <c r="H319" s="246">
        <f t="shared" si="25"/>
        <v>60</v>
      </c>
    </row>
    <row r="320" spans="1:8" ht="15.75">
      <c r="A320" s="258" t="s">
        <v>22</v>
      </c>
      <c r="B320" s="240" t="s">
        <v>212</v>
      </c>
      <c r="C320" s="245"/>
      <c r="D320" s="245"/>
      <c r="E320" s="240"/>
      <c r="F320" s="246">
        <f t="shared" si="25"/>
        <v>60</v>
      </c>
      <c r="G320" s="246">
        <f t="shared" si="25"/>
        <v>60</v>
      </c>
      <c r="H320" s="246">
        <f t="shared" si="25"/>
        <v>60</v>
      </c>
    </row>
    <row r="321" spans="1:8" ht="15.75">
      <c r="A321" s="258" t="s">
        <v>461</v>
      </c>
      <c r="B321" s="240" t="s">
        <v>212</v>
      </c>
      <c r="C321" s="245" t="s">
        <v>467</v>
      </c>
      <c r="D321" s="245" t="s">
        <v>209</v>
      </c>
      <c r="E321" s="240">
        <v>610</v>
      </c>
      <c r="F321" s="246">
        <f>'Приложение 8'!Q260</f>
        <v>60</v>
      </c>
      <c r="G321" s="246">
        <f>'Приложение 8'!R260</f>
        <v>60</v>
      </c>
      <c r="H321" s="246">
        <f>'Приложение 8'!S260</f>
        <v>60</v>
      </c>
    </row>
    <row r="322" spans="1:8" ht="47.25" customHeight="1">
      <c r="A322" s="258" t="s">
        <v>434</v>
      </c>
      <c r="B322" s="240" t="s">
        <v>213</v>
      </c>
      <c r="C322" s="245"/>
      <c r="D322" s="245"/>
      <c r="E322" s="240"/>
      <c r="F322" s="246">
        <f aca="true" t="shared" si="26" ref="F322:H323">F323</f>
        <v>100</v>
      </c>
      <c r="G322" s="246">
        <f t="shared" si="26"/>
        <v>100</v>
      </c>
      <c r="H322" s="246">
        <f t="shared" si="26"/>
        <v>100</v>
      </c>
    </row>
    <row r="323" spans="1:8" ht="15.75">
      <c r="A323" s="258" t="s">
        <v>22</v>
      </c>
      <c r="B323" s="240" t="s">
        <v>214</v>
      </c>
      <c r="C323" s="245"/>
      <c r="D323" s="245"/>
      <c r="E323" s="240"/>
      <c r="F323" s="246">
        <f t="shared" si="26"/>
        <v>100</v>
      </c>
      <c r="G323" s="246">
        <f t="shared" si="26"/>
        <v>100</v>
      </c>
      <c r="H323" s="246">
        <f t="shared" si="26"/>
        <v>100</v>
      </c>
    </row>
    <row r="324" spans="1:8" ht="15.75">
      <c r="A324" s="258" t="s">
        <v>461</v>
      </c>
      <c r="B324" s="240" t="s">
        <v>214</v>
      </c>
      <c r="C324" s="245" t="s">
        <v>467</v>
      </c>
      <c r="D324" s="245" t="s">
        <v>209</v>
      </c>
      <c r="E324" s="240">
        <v>610</v>
      </c>
      <c r="F324" s="246">
        <f>'Приложение 8'!Q263</f>
        <v>100</v>
      </c>
      <c r="G324" s="246">
        <f>'Приложение 8'!R263</f>
        <v>100</v>
      </c>
      <c r="H324" s="246">
        <f>'Приложение 8'!S263</f>
        <v>100</v>
      </c>
    </row>
    <row r="325" spans="1:8" ht="31.5">
      <c r="A325" s="258" t="s">
        <v>439</v>
      </c>
      <c r="B325" s="240" t="s">
        <v>215</v>
      </c>
      <c r="C325" s="245"/>
      <c r="D325" s="245"/>
      <c r="E325" s="240"/>
      <c r="F325" s="246">
        <f aca="true" t="shared" si="27" ref="F325:H326">F326</f>
        <v>908.6</v>
      </c>
      <c r="G325" s="246">
        <f t="shared" si="27"/>
        <v>899.5</v>
      </c>
      <c r="H325" s="246">
        <f t="shared" si="27"/>
        <v>869.8</v>
      </c>
    </row>
    <row r="326" spans="1:8" ht="31.5">
      <c r="A326" s="258" t="s">
        <v>440</v>
      </c>
      <c r="B326" s="240" t="s">
        <v>216</v>
      </c>
      <c r="C326" s="245"/>
      <c r="D326" s="245"/>
      <c r="E326" s="240"/>
      <c r="F326" s="246">
        <f t="shared" si="27"/>
        <v>908.6</v>
      </c>
      <c r="G326" s="246">
        <f t="shared" si="27"/>
        <v>899.5</v>
      </c>
      <c r="H326" s="246">
        <f t="shared" si="27"/>
        <v>869.8</v>
      </c>
    </row>
    <row r="327" spans="1:8" ht="28.5" customHeight="1">
      <c r="A327" s="258" t="s">
        <v>464</v>
      </c>
      <c r="B327" s="240" t="s">
        <v>216</v>
      </c>
      <c r="C327" s="245" t="s">
        <v>467</v>
      </c>
      <c r="D327" s="245" t="s">
        <v>146</v>
      </c>
      <c r="E327" s="240">
        <v>320</v>
      </c>
      <c r="F327" s="246">
        <f>'Приложение 8'!Q308</f>
        <v>908.6</v>
      </c>
      <c r="G327" s="246">
        <f>'Приложение 8'!R308</f>
        <v>899.5</v>
      </c>
      <c r="H327" s="246">
        <f>'Приложение 8'!S308</f>
        <v>869.8</v>
      </c>
    </row>
    <row r="328" spans="1:8" s="252" customFormat="1" ht="66" customHeight="1">
      <c r="A328" s="335" t="s">
        <v>645</v>
      </c>
      <c r="B328" s="243" t="s">
        <v>296</v>
      </c>
      <c r="C328" s="244"/>
      <c r="D328" s="244"/>
      <c r="E328" s="243"/>
      <c r="F328" s="247">
        <f>F329+F332</f>
        <v>130</v>
      </c>
      <c r="G328" s="247">
        <f>G329+G332</f>
        <v>130</v>
      </c>
      <c r="H328" s="247">
        <f>H329+H332</f>
        <v>130</v>
      </c>
    </row>
    <row r="329" spans="1:8" ht="28.5" customHeight="1">
      <c r="A329" s="34" t="s">
        <v>789</v>
      </c>
      <c r="B329" s="240" t="s">
        <v>297</v>
      </c>
      <c r="C329" s="245"/>
      <c r="D329" s="245"/>
      <c r="E329" s="240"/>
      <c r="F329" s="246">
        <f aca="true" t="shared" si="28" ref="F329:H330">F330</f>
        <v>60</v>
      </c>
      <c r="G329" s="246">
        <f t="shared" si="28"/>
        <v>60</v>
      </c>
      <c r="H329" s="246">
        <f t="shared" si="28"/>
        <v>60</v>
      </c>
    </row>
    <row r="330" spans="1:8" ht="28.5" customHeight="1">
      <c r="A330" s="34" t="s">
        <v>646</v>
      </c>
      <c r="B330" s="240" t="s">
        <v>298</v>
      </c>
      <c r="C330" s="245"/>
      <c r="D330" s="245"/>
      <c r="E330" s="240"/>
      <c r="F330" s="246">
        <f t="shared" si="28"/>
        <v>60</v>
      </c>
      <c r="G330" s="246">
        <f t="shared" si="28"/>
        <v>60</v>
      </c>
      <c r="H330" s="246">
        <f t="shared" si="28"/>
        <v>60</v>
      </c>
    </row>
    <row r="331" spans="1:8" ht="28.5" customHeight="1">
      <c r="A331" s="34" t="s">
        <v>459</v>
      </c>
      <c r="B331" s="240" t="s">
        <v>298</v>
      </c>
      <c r="C331" s="245" t="s">
        <v>467</v>
      </c>
      <c r="D331" s="245" t="s">
        <v>163</v>
      </c>
      <c r="E331" s="240">
        <v>240</v>
      </c>
      <c r="F331" s="246">
        <f>'Приложение 8'!Q109</f>
        <v>60</v>
      </c>
      <c r="G331" s="246">
        <f>'Приложение 8'!R109</f>
        <v>60</v>
      </c>
      <c r="H331" s="246">
        <f>'Приложение 8'!S109</f>
        <v>60</v>
      </c>
    </row>
    <row r="332" spans="1:8" ht="28.5" customHeight="1">
      <c r="A332" s="5" t="s">
        <v>648</v>
      </c>
      <c r="B332" s="240" t="s">
        <v>299</v>
      </c>
      <c r="C332" s="245"/>
      <c r="D332" s="245"/>
      <c r="E332" s="240"/>
      <c r="F332" s="246">
        <f aca="true" t="shared" si="29" ref="F332:H333">F333</f>
        <v>70</v>
      </c>
      <c r="G332" s="246">
        <f t="shared" si="29"/>
        <v>70</v>
      </c>
      <c r="H332" s="246">
        <f t="shared" si="29"/>
        <v>70</v>
      </c>
    </row>
    <row r="333" spans="1:8" ht="28.5" customHeight="1">
      <c r="A333" s="5" t="s">
        <v>649</v>
      </c>
      <c r="B333" s="240" t="s">
        <v>300</v>
      </c>
      <c r="C333" s="245"/>
      <c r="D333" s="245"/>
      <c r="E333" s="240"/>
      <c r="F333" s="246">
        <f t="shared" si="29"/>
        <v>70</v>
      </c>
      <c r="G333" s="246">
        <f t="shared" si="29"/>
        <v>70</v>
      </c>
      <c r="H333" s="246">
        <f t="shared" si="29"/>
        <v>70</v>
      </c>
    </row>
    <row r="334" spans="1:8" ht="28.5" customHeight="1">
      <c r="A334" s="5" t="s">
        <v>459</v>
      </c>
      <c r="B334" s="240" t="s">
        <v>300</v>
      </c>
      <c r="C334" s="245" t="s">
        <v>468</v>
      </c>
      <c r="D334" s="245" t="s">
        <v>150</v>
      </c>
      <c r="E334" s="240">
        <v>240</v>
      </c>
      <c r="F334" s="246">
        <f>'Приложение 8'!Q586</f>
        <v>70</v>
      </c>
      <c r="G334" s="246">
        <f>'Приложение 8'!R586</f>
        <v>70</v>
      </c>
      <c r="H334" s="246">
        <f>'Приложение 8'!S586</f>
        <v>70</v>
      </c>
    </row>
    <row r="335" spans="1:8" s="252" customFormat="1" ht="49.5" customHeight="1">
      <c r="A335" s="123" t="s">
        <v>643</v>
      </c>
      <c r="B335" s="243" t="s">
        <v>301</v>
      </c>
      <c r="C335" s="244"/>
      <c r="D335" s="244"/>
      <c r="E335" s="243"/>
      <c r="F335" s="247">
        <f>F336+F342</f>
        <v>493.6</v>
      </c>
      <c r="G335" s="247">
        <f>G336+G342</f>
        <v>493.6</v>
      </c>
      <c r="H335" s="247">
        <f>H336+H342</f>
        <v>493.6</v>
      </c>
    </row>
    <row r="336" spans="1:8" ht="28.5" customHeight="1">
      <c r="A336" s="18" t="s">
        <v>592</v>
      </c>
      <c r="B336" s="240" t="s">
        <v>302</v>
      </c>
      <c r="C336" s="245"/>
      <c r="D336" s="245"/>
      <c r="E336" s="240"/>
      <c r="F336" s="246">
        <f>F337+F340</f>
        <v>413.6</v>
      </c>
      <c r="G336" s="246">
        <f>G337+G340</f>
        <v>413.6</v>
      </c>
      <c r="H336" s="246">
        <f>H337+H340</f>
        <v>413.6</v>
      </c>
    </row>
    <row r="337" spans="1:8" ht="28.5" customHeight="1">
      <c r="A337" s="18" t="s">
        <v>19</v>
      </c>
      <c r="B337" s="240" t="s">
        <v>303</v>
      </c>
      <c r="C337" s="245"/>
      <c r="D337" s="245"/>
      <c r="E337" s="240"/>
      <c r="F337" s="246">
        <f>F338+F339</f>
        <v>30</v>
      </c>
      <c r="G337" s="246">
        <f>G338+G339</f>
        <v>30</v>
      </c>
      <c r="H337" s="246">
        <f>H338+H339</f>
        <v>30</v>
      </c>
    </row>
    <row r="338" spans="1:8" ht="28.5" customHeight="1">
      <c r="A338" s="18" t="s">
        <v>459</v>
      </c>
      <c r="B338" s="240" t="s">
        <v>303</v>
      </c>
      <c r="C338" s="245" t="s">
        <v>467</v>
      </c>
      <c r="D338" s="245" t="s">
        <v>154</v>
      </c>
      <c r="E338" s="240">
        <v>240</v>
      </c>
      <c r="F338" s="246">
        <f>'Приложение 8'!Q174</f>
        <v>10</v>
      </c>
      <c r="G338" s="246">
        <f>'Приложение 8'!R174</f>
        <v>10</v>
      </c>
      <c r="H338" s="246">
        <f>'Приложение 8'!S174</f>
        <v>10</v>
      </c>
    </row>
    <row r="339" spans="1:8" ht="28.5" customHeight="1">
      <c r="A339" s="5" t="s">
        <v>582</v>
      </c>
      <c r="B339" s="240" t="s">
        <v>303</v>
      </c>
      <c r="C339" s="245" t="s">
        <v>467</v>
      </c>
      <c r="D339" s="245" t="s">
        <v>154</v>
      </c>
      <c r="E339" s="240">
        <v>810</v>
      </c>
      <c r="F339" s="246">
        <f>'Приложение 8'!Q175</f>
        <v>20</v>
      </c>
      <c r="G339" s="246">
        <f>'Приложение 8'!R175</f>
        <v>20</v>
      </c>
      <c r="H339" s="246">
        <f>'Приложение 8'!S175</f>
        <v>20</v>
      </c>
    </row>
    <row r="340" spans="1:8" ht="28.5" customHeight="1">
      <c r="A340" s="5" t="s">
        <v>581</v>
      </c>
      <c r="B340" s="240" t="s">
        <v>304</v>
      </c>
      <c r="C340" s="245"/>
      <c r="D340" s="245"/>
      <c r="E340" s="240"/>
      <c r="F340" s="246">
        <f>F341</f>
        <v>383.6</v>
      </c>
      <c r="G340" s="246">
        <f>G341</f>
        <v>383.6</v>
      </c>
      <c r="H340" s="246">
        <f>H341</f>
        <v>383.6</v>
      </c>
    </row>
    <row r="341" spans="1:8" ht="28.5" customHeight="1">
      <c r="A341" s="5" t="s">
        <v>582</v>
      </c>
      <c r="B341" s="240" t="s">
        <v>304</v>
      </c>
      <c r="C341" s="245" t="s">
        <v>467</v>
      </c>
      <c r="D341" s="245" t="s">
        <v>154</v>
      </c>
      <c r="E341" s="240">
        <v>810</v>
      </c>
      <c r="F341" s="246">
        <f>'Приложение 8'!Q177</f>
        <v>383.6</v>
      </c>
      <c r="G341" s="246">
        <f>'Приложение 8'!R177</f>
        <v>383.6</v>
      </c>
      <c r="H341" s="246">
        <f>'Приложение 8'!S177</f>
        <v>383.6</v>
      </c>
    </row>
    <row r="342" spans="1:8" ht="36.75" customHeight="1">
      <c r="A342" s="5" t="s">
        <v>593</v>
      </c>
      <c r="B342" s="240" t="s">
        <v>305</v>
      </c>
      <c r="C342" s="245"/>
      <c r="D342" s="245"/>
      <c r="E342" s="240"/>
      <c r="F342" s="246">
        <f aca="true" t="shared" si="30" ref="F342:H343">F343</f>
        <v>80</v>
      </c>
      <c r="G342" s="246">
        <f t="shared" si="30"/>
        <v>80</v>
      </c>
      <c r="H342" s="246">
        <f t="shared" si="30"/>
        <v>80</v>
      </c>
    </row>
    <row r="343" spans="1:8" ht="39.75" customHeight="1">
      <c r="A343" s="5" t="s">
        <v>21</v>
      </c>
      <c r="B343" s="240" t="s">
        <v>306</v>
      </c>
      <c r="C343" s="245"/>
      <c r="D343" s="245"/>
      <c r="E343" s="240"/>
      <c r="F343" s="246">
        <f t="shared" si="30"/>
        <v>80</v>
      </c>
      <c r="G343" s="246">
        <f t="shared" si="30"/>
        <v>80</v>
      </c>
      <c r="H343" s="246">
        <f t="shared" si="30"/>
        <v>80</v>
      </c>
    </row>
    <row r="344" spans="1:8" ht="28.5" customHeight="1">
      <c r="A344" s="5" t="s">
        <v>459</v>
      </c>
      <c r="B344" s="240" t="s">
        <v>306</v>
      </c>
      <c r="C344" s="245" t="s">
        <v>467</v>
      </c>
      <c r="D344" s="245" t="s">
        <v>154</v>
      </c>
      <c r="E344" s="240">
        <v>240</v>
      </c>
      <c r="F344" s="246">
        <f>'Приложение 8'!Q180</f>
        <v>80</v>
      </c>
      <c r="G344" s="246">
        <f>'Приложение 8'!R180</f>
        <v>80</v>
      </c>
      <c r="H344" s="246">
        <f>'Приложение 8'!S180</f>
        <v>80</v>
      </c>
    </row>
    <row r="345" spans="1:8" s="252" customFormat="1" ht="63.75" customHeight="1">
      <c r="A345" s="257" t="s">
        <v>539</v>
      </c>
      <c r="B345" s="243" t="s">
        <v>540</v>
      </c>
      <c r="C345" s="244"/>
      <c r="D345" s="244"/>
      <c r="E345" s="243"/>
      <c r="F345" s="247">
        <f>F346</f>
        <v>284.3</v>
      </c>
      <c r="G345" s="247">
        <f aca="true" t="shared" si="31" ref="G345:H347">G346</f>
        <v>203.4</v>
      </c>
      <c r="H345" s="247">
        <f t="shared" si="31"/>
        <v>0</v>
      </c>
    </row>
    <row r="346" spans="1:8" ht="63.75" customHeight="1">
      <c r="A346" s="266" t="s">
        <v>717</v>
      </c>
      <c r="B346" s="267" t="s">
        <v>718</v>
      </c>
      <c r="C346" s="268"/>
      <c r="D346" s="268"/>
      <c r="E346" s="267"/>
      <c r="F346" s="269">
        <f>F347</f>
        <v>284.3</v>
      </c>
      <c r="G346" s="269">
        <f t="shared" si="31"/>
        <v>203.4</v>
      </c>
      <c r="H346" s="269">
        <f t="shared" si="31"/>
        <v>0</v>
      </c>
    </row>
    <row r="347" spans="1:8" ht="25.5" customHeight="1">
      <c r="A347" s="258" t="s">
        <v>538</v>
      </c>
      <c r="B347" s="240" t="s">
        <v>217</v>
      </c>
      <c r="C347" s="245"/>
      <c r="D347" s="245"/>
      <c r="E347" s="240"/>
      <c r="F347" s="246">
        <f>F348</f>
        <v>284.3</v>
      </c>
      <c r="G347" s="246">
        <f t="shared" si="31"/>
        <v>203.4</v>
      </c>
      <c r="H347" s="246">
        <f t="shared" si="31"/>
        <v>0</v>
      </c>
    </row>
    <row r="348" spans="1:8" ht="36.75" customHeight="1">
      <c r="A348" s="258" t="s">
        <v>459</v>
      </c>
      <c r="B348" s="240" t="s">
        <v>217</v>
      </c>
      <c r="C348" s="245" t="s">
        <v>467</v>
      </c>
      <c r="D348" s="245" t="s">
        <v>218</v>
      </c>
      <c r="E348" s="240">
        <v>240</v>
      </c>
      <c r="F348" s="246">
        <f>'Приложение 8'!Q209</f>
        <v>284.3</v>
      </c>
      <c r="G348" s="246">
        <f>'Приложение 8'!R209</f>
        <v>203.4</v>
      </c>
      <c r="H348" s="246">
        <f>'Приложение 8'!S209</f>
        <v>0</v>
      </c>
    </row>
    <row r="349" spans="1:8" s="252" customFormat="1" ht="68.25" customHeight="1">
      <c r="A349" s="5" t="s">
        <v>529</v>
      </c>
      <c r="B349" s="243" t="s">
        <v>219</v>
      </c>
      <c r="C349" s="244"/>
      <c r="D349" s="244"/>
      <c r="E349" s="243"/>
      <c r="F349" s="247">
        <v>0</v>
      </c>
      <c r="G349" s="247">
        <f>G350+G353+G356</f>
        <v>14674.4</v>
      </c>
      <c r="H349" s="247">
        <f>H350+H353+H356</f>
        <v>15332.4</v>
      </c>
    </row>
    <row r="350" spans="1:8" ht="31.5">
      <c r="A350" s="11" t="s">
        <v>413</v>
      </c>
      <c r="B350" s="267" t="s">
        <v>220</v>
      </c>
      <c r="C350" s="245"/>
      <c r="D350" s="245"/>
      <c r="E350" s="240"/>
      <c r="F350" s="246">
        <f>F351</f>
        <v>0</v>
      </c>
      <c r="G350" s="246">
        <f>G351</f>
        <v>3241.5</v>
      </c>
      <c r="H350" s="246">
        <f>H351</f>
        <v>3241.5</v>
      </c>
    </row>
    <row r="351" spans="1:8" ht="47.25">
      <c r="A351" s="11" t="s">
        <v>474</v>
      </c>
      <c r="B351" s="267" t="s">
        <v>221</v>
      </c>
      <c r="C351" s="245"/>
      <c r="D351" s="245"/>
      <c r="E351" s="240"/>
      <c r="F351" s="246">
        <f>SUM(F352:F352)</f>
        <v>0</v>
      </c>
      <c r="G351" s="246">
        <f>G352</f>
        <v>3241.5</v>
      </c>
      <c r="H351" s="246">
        <f>H352</f>
        <v>3241.5</v>
      </c>
    </row>
    <row r="352" spans="1:8" ht="31.5">
      <c r="A352" s="30" t="s">
        <v>459</v>
      </c>
      <c r="B352" s="267" t="s">
        <v>221</v>
      </c>
      <c r="C352" s="245" t="s">
        <v>467</v>
      </c>
      <c r="D352" s="245" t="s">
        <v>147</v>
      </c>
      <c r="E352" s="240">
        <v>240</v>
      </c>
      <c r="F352" s="246">
        <f>'Приложение 8'!Q141</f>
        <v>0</v>
      </c>
      <c r="G352" s="246">
        <f>'Приложение 8'!R141</f>
        <v>3241.5</v>
      </c>
      <c r="H352" s="246">
        <f>'Приложение 8'!S141</f>
        <v>3241.5</v>
      </c>
    </row>
    <row r="353" spans="1:8" ht="31.5">
      <c r="A353" s="11" t="s">
        <v>532</v>
      </c>
      <c r="B353" s="267" t="s">
        <v>530</v>
      </c>
      <c r="C353" s="245"/>
      <c r="D353" s="245"/>
      <c r="E353" s="240"/>
      <c r="F353" s="246">
        <f aca="true" t="shared" si="32" ref="F353:H354">F354</f>
        <v>0</v>
      </c>
      <c r="G353" s="246">
        <f t="shared" si="32"/>
        <v>10401.8</v>
      </c>
      <c r="H353" s="246">
        <f t="shared" si="32"/>
        <v>11059.8</v>
      </c>
    </row>
    <row r="354" spans="1:8" ht="47.25">
      <c r="A354" s="11" t="s">
        <v>474</v>
      </c>
      <c r="B354" s="267" t="s">
        <v>531</v>
      </c>
      <c r="C354" s="245"/>
      <c r="D354" s="245"/>
      <c r="E354" s="240"/>
      <c r="F354" s="246">
        <f t="shared" si="32"/>
        <v>0</v>
      </c>
      <c r="G354" s="246">
        <f t="shared" si="32"/>
        <v>10401.8</v>
      </c>
      <c r="H354" s="246">
        <f t="shared" si="32"/>
        <v>11059.8</v>
      </c>
    </row>
    <row r="355" spans="1:8" ht="31.5">
      <c r="A355" s="30" t="s">
        <v>459</v>
      </c>
      <c r="B355" s="267" t="s">
        <v>531</v>
      </c>
      <c r="C355" s="245" t="s">
        <v>467</v>
      </c>
      <c r="D355" s="245" t="s">
        <v>147</v>
      </c>
      <c r="E355" s="240">
        <v>240</v>
      </c>
      <c r="F355" s="246">
        <f>'Приложение 8'!Q144</f>
        <v>0</v>
      </c>
      <c r="G355" s="246">
        <f>'Приложение 8'!R144</f>
        <v>10401.8</v>
      </c>
      <c r="H355" s="246">
        <f>'Приложение 8'!S144</f>
        <v>11059.8</v>
      </c>
    </row>
    <row r="356" spans="1:8" ht="33" customHeight="1">
      <c r="A356" s="5" t="s">
        <v>568</v>
      </c>
      <c r="B356" s="240" t="s">
        <v>222</v>
      </c>
      <c r="C356" s="245"/>
      <c r="D356" s="245"/>
      <c r="E356" s="240"/>
      <c r="F356" s="246">
        <f aca="true" t="shared" si="33" ref="F356:H357">F357</f>
        <v>0</v>
      </c>
      <c r="G356" s="246">
        <f t="shared" si="33"/>
        <v>1031.1</v>
      </c>
      <c r="H356" s="246">
        <f t="shared" si="33"/>
        <v>1031.1</v>
      </c>
    </row>
    <row r="357" spans="1:8" ht="78.75">
      <c r="A357" s="5" t="s">
        <v>33</v>
      </c>
      <c r="B357" s="267" t="s">
        <v>281</v>
      </c>
      <c r="C357" s="245"/>
      <c r="D357" s="245"/>
      <c r="E357" s="240"/>
      <c r="F357" s="246">
        <f t="shared" si="33"/>
        <v>0</v>
      </c>
      <c r="G357" s="246">
        <f t="shared" si="33"/>
        <v>1031.1</v>
      </c>
      <c r="H357" s="246">
        <f t="shared" si="33"/>
        <v>1031.1</v>
      </c>
    </row>
    <row r="358" spans="1:8" ht="31.5">
      <c r="A358" s="5" t="s">
        <v>459</v>
      </c>
      <c r="B358" s="267" t="s">
        <v>281</v>
      </c>
      <c r="C358" s="245" t="s">
        <v>467</v>
      </c>
      <c r="D358" s="245" t="s">
        <v>147</v>
      </c>
      <c r="E358" s="240">
        <v>240</v>
      </c>
      <c r="F358" s="246">
        <f>'Приложение 8'!Q147</f>
        <v>0</v>
      </c>
      <c r="G358" s="246">
        <f>'Приложение 8'!R147</f>
        <v>1031.1</v>
      </c>
      <c r="H358" s="246">
        <f>'Приложение 8'!S147</f>
        <v>1031.1</v>
      </c>
    </row>
    <row r="359" spans="1:8" ht="61.5" customHeight="1">
      <c r="A359" s="257" t="s">
        <v>763</v>
      </c>
      <c r="B359" s="243" t="s">
        <v>772</v>
      </c>
      <c r="C359" s="244"/>
      <c r="D359" s="244"/>
      <c r="E359" s="243"/>
      <c r="F359" s="247">
        <f>F360+F363+F366+F370+F384</f>
        <v>10869.5</v>
      </c>
      <c r="G359" s="247">
        <f>G360+G363+G366+G370+G384</f>
        <v>10090</v>
      </c>
      <c r="H359" s="247">
        <f>H360+H363+H366+H370+H384</f>
        <v>10090</v>
      </c>
    </row>
    <row r="360" spans="1:8" ht="47.25">
      <c r="A360" s="11" t="s">
        <v>765</v>
      </c>
      <c r="B360" s="267" t="s">
        <v>773</v>
      </c>
      <c r="C360" s="245"/>
      <c r="D360" s="245"/>
      <c r="E360" s="240"/>
      <c r="F360" s="246">
        <f aca="true" t="shared" si="34" ref="F360:H361">F361</f>
        <v>470</v>
      </c>
      <c r="G360" s="246">
        <f t="shared" si="34"/>
        <v>470</v>
      </c>
      <c r="H360" s="246">
        <f t="shared" si="34"/>
        <v>470</v>
      </c>
    </row>
    <row r="361" spans="1:8" ht="21.75" customHeight="1">
      <c r="A361" s="11" t="s">
        <v>119</v>
      </c>
      <c r="B361" s="267" t="s">
        <v>774</v>
      </c>
      <c r="C361" s="245"/>
      <c r="D361" s="245"/>
      <c r="E361" s="240"/>
      <c r="F361" s="246">
        <f t="shared" si="34"/>
        <v>470</v>
      </c>
      <c r="G361" s="246">
        <f t="shared" si="34"/>
        <v>470</v>
      </c>
      <c r="H361" s="246">
        <f t="shared" si="34"/>
        <v>470</v>
      </c>
    </row>
    <row r="362" spans="1:8" ht="39" customHeight="1">
      <c r="A362" s="11" t="s">
        <v>459</v>
      </c>
      <c r="B362" s="267" t="s">
        <v>774</v>
      </c>
      <c r="C362" s="268" t="s">
        <v>148</v>
      </c>
      <c r="D362" s="268" t="s">
        <v>144</v>
      </c>
      <c r="E362" s="240">
        <v>240</v>
      </c>
      <c r="F362" s="246">
        <f>'Приложение 8'!Q599</f>
        <v>470</v>
      </c>
      <c r="G362" s="246">
        <f>'Приложение 8'!R599</f>
        <v>470</v>
      </c>
      <c r="H362" s="246">
        <f>'Приложение 8'!S599</f>
        <v>470</v>
      </c>
    </row>
    <row r="363" spans="1:8" ht="49.5" customHeight="1">
      <c r="A363" s="11" t="s">
        <v>766</v>
      </c>
      <c r="B363" s="267" t="s">
        <v>775</v>
      </c>
      <c r="C363" s="245"/>
      <c r="D363" s="245"/>
      <c r="E363" s="240"/>
      <c r="F363" s="246">
        <f aca="true" t="shared" si="35" ref="F363:H364">F364</f>
        <v>100</v>
      </c>
      <c r="G363" s="246">
        <f t="shared" si="35"/>
        <v>100</v>
      </c>
      <c r="H363" s="246">
        <f t="shared" si="35"/>
        <v>100</v>
      </c>
    </row>
    <row r="364" spans="1:8" ht="47.25" customHeight="1">
      <c r="A364" s="11" t="s">
        <v>767</v>
      </c>
      <c r="B364" s="267" t="s">
        <v>776</v>
      </c>
      <c r="C364" s="245"/>
      <c r="D364" s="245"/>
      <c r="E364" s="240"/>
      <c r="F364" s="246">
        <f t="shared" si="35"/>
        <v>100</v>
      </c>
      <c r="G364" s="246">
        <f t="shared" si="35"/>
        <v>100</v>
      </c>
      <c r="H364" s="246">
        <f t="shared" si="35"/>
        <v>100</v>
      </c>
    </row>
    <row r="365" spans="1:8" ht="35.25" customHeight="1">
      <c r="A365" s="11" t="s">
        <v>459</v>
      </c>
      <c r="B365" s="267" t="s">
        <v>776</v>
      </c>
      <c r="C365" s="268" t="s">
        <v>148</v>
      </c>
      <c r="D365" s="268" t="s">
        <v>144</v>
      </c>
      <c r="E365" s="240">
        <v>240</v>
      </c>
      <c r="F365" s="246">
        <f>'Приложение 8'!Q602</f>
        <v>100</v>
      </c>
      <c r="G365" s="246">
        <f>'Приложение 8'!R602</f>
        <v>100</v>
      </c>
      <c r="H365" s="246">
        <f>'Приложение 8'!S602</f>
        <v>100</v>
      </c>
    </row>
    <row r="366" spans="1:8" ht="66.75" customHeight="1">
      <c r="A366" s="11" t="s">
        <v>768</v>
      </c>
      <c r="B366" s="267" t="s">
        <v>777</v>
      </c>
      <c r="C366" s="245"/>
      <c r="D366" s="245"/>
      <c r="E366" s="240"/>
      <c r="F366" s="246">
        <f>F367</f>
        <v>143.6</v>
      </c>
      <c r="G366" s="246">
        <f>G367</f>
        <v>143.6</v>
      </c>
      <c r="H366" s="246">
        <f>H367</f>
        <v>143.6</v>
      </c>
    </row>
    <row r="367" spans="1:8" ht="47.25">
      <c r="A367" s="11" t="s">
        <v>37</v>
      </c>
      <c r="B367" s="267" t="s">
        <v>778</v>
      </c>
      <c r="C367" s="245"/>
      <c r="D367" s="245"/>
      <c r="E367" s="240"/>
      <c r="F367" s="246">
        <f>SUM(F368:F369)</f>
        <v>143.6</v>
      </c>
      <c r="G367" s="246">
        <f>SUM(G368:G369)</f>
        <v>143.6</v>
      </c>
      <c r="H367" s="246">
        <f>SUM(H368:H369)</f>
        <v>143.6</v>
      </c>
    </row>
    <row r="368" spans="1:8" ht="35.25" customHeight="1">
      <c r="A368" s="11" t="s">
        <v>459</v>
      </c>
      <c r="B368" s="267" t="s">
        <v>778</v>
      </c>
      <c r="C368" s="268" t="s">
        <v>148</v>
      </c>
      <c r="D368" s="268" t="s">
        <v>144</v>
      </c>
      <c r="E368" s="240">
        <v>240</v>
      </c>
      <c r="F368" s="246">
        <f>'Приложение 8'!Q605</f>
        <v>108</v>
      </c>
      <c r="G368" s="246">
        <f>'Приложение 8'!R605</f>
        <v>108</v>
      </c>
      <c r="H368" s="246">
        <f>'Приложение 8'!S605</f>
        <v>108</v>
      </c>
    </row>
    <row r="369" spans="1:8" ht="15.75">
      <c r="A369" s="5" t="s">
        <v>460</v>
      </c>
      <c r="B369" s="267" t="s">
        <v>778</v>
      </c>
      <c r="C369" s="268" t="s">
        <v>148</v>
      </c>
      <c r="D369" s="268" t="s">
        <v>144</v>
      </c>
      <c r="E369" s="240">
        <v>850</v>
      </c>
      <c r="F369" s="246">
        <f>'Приложение 8'!Q606</f>
        <v>35.6</v>
      </c>
      <c r="G369" s="246">
        <f>'Приложение 8'!R606</f>
        <v>35.6</v>
      </c>
      <c r="H369" s="246">
        <f>'Приложение 8'!S606</f>
        <v>35.6</v>
      </c>
    </row>
    <row r="370" spans="1:8" ht="36" customHeight="1">
      <c r="A370" s="11" t="s">
        <v>769</v>
      </c>
      <c r="B370" s="267" t="s">
        <v>779</v>
      </c>
      <c r="C370" s="245"/>
      <c r="D370" s="245"/>
      <c r="E370" s="240"/>
      <c r="F370" s="246">
        <f>F371+F376+F378+F381</f>
        <v>4940.599999999999</v>
      </c>
      <c r="G370" s="246">
        <f>G371+G376+G378+G381</f>
        <v>4161.1</v>
      </c>
      <c r="H370" s="246">
        <f>H371+H376+H378+H381</f>
        <v>4161.1</v>
      </c>
    </row>
    <row r="371" spans="1:8" ht="31.5">
      <c r="A371" s="11" t="s">
        <v>100</v>
      </c>
      <c r="B371" s="267" t="s">
        <v>780</v>
      </c>
      <c r="C371" s="245"/>
      <c r="D371" s="245"/>
      <c r="E371" s="240"/>
      <c r="F371" s="246">
        <f>F372+F373+F374+F375</f>
        <v>3564.8</v>
      </c>
      <c r="G371" s="246">
        <f>G372+G373+G374+G375</f>
        <v>3564.9</v>
      </c>
      <c r="H371" s="246">
        <f>H372+H373+H374+H375</f>
        <v>3564.9</v>
      </c>
    </row>
    <row r="372" spans="1:8" ht="36" customHeight="1">
      <c r="A372" s="11" t="s">
        <v>321</v>
      </c>
      <c r="B372" s="267" t="s">
        <v>780</v>
      </c>
      <c r="C372" s="268" t="s">
        <v>148</v>
      </c>
      <c r="D372" s="268" t="s">
        <v>144</v>
      </c>
      <c r="E372" s="240">
        <v>120</v>
      </c>
      <c r="F372" s="246">
        <f>'Приложение 8'!Q609</f>
        <v>3035.3</v>
      </c>
      <c r="G372" s="246">
        <f>'Приложение 8'!R609</f>
        <v>3035.3</v>
      </c>
      <c r="H372" s="246">
        <f>'Приложение 8'!S609</f>
        <v>3035.3</v>
      </c>
    </row>
    <row r="373" spans="1:8" ht="37.5" customHeight="1">
      <c r="A373" s="11" t="s">
        <v>459</v>
      </c>
      <c r="B373" s="267" t="s">
        <v>780</v>
      </c>
      <c r="C373" s="268" t="s">
        <v>148</v>
      </c>
      <c r="D373" s="268" t="s">
        <v>144</v>
      </c>
      <c r="E373" s="240">
        <v>240</v>
      </c>
      <c r="F373" s="246">
        <f>'Приложение 8'!Q610</f>
        <v>499.5</v>
      </c>
      <c r="G373" s="246">
        <f>'Приложение 8'!R610</f>
        <v>499.6</v>
      </c>
      <c r="H373" s="246">
        <f>'Приложение 8'!S610</f>
        <v>499.6</v>
      </c>
    </row>
    <row r="374" spans="1:8" ht="15.75">
      <c r="A374" s="5" t="s">
        <v>466</v>
      </c>
      <c r="B374" s="267" t="s">
        <v>780</v>
      </c>
      <c r="C374" s="268" t="s">
        <v>148</v>
      </c>
      <c r="D374" s="268" t="s">
        <v>144</v>
      </c>
      <c r="E374" s="240">
        <v>830</v>
      </c>
      <c r="F374" s="246">
        <f>'Приложение 8'!Q611</f>
        <v>10</v>
      </c>
      <c r="G374" s="246">
        <f>'Приложение 8'!R611</f>
        <v>10</v>
      </c>
      <c r="H374" s="246">
        <f>'Приложение 8'!S611</f>
        <v>10</v>
      </c>
    </row>
    <row r="375" spans="1:8" ht="15.75">
      <c r="A375" s="5" t="s">
        <v>460</v>
      </c>
      <c r="B375" s="267" t="s">
        <v>780</v>
      </c>
      <c r="C375" s="268" t="s">
        <v>148</v>
      </c>
      <c r="D375" s="268" t="s">
        <v>144</v>
      </c>
      <c r="E375" s="240">
        <v>850</v>
      </c>
      <c r="F375" s="246">
        <f>'Приложение 8'!Q612</f>
        <v>20</v>
      </c>
      <c r="G375" s="246">
        <f>'Приложение 8'!R612</f>
        <v>20</v>
      </c>
      <c r="H375" s="246">
        <f>'Приложение 8'!S612</f>
        <v>20</v>
      </c>
    </row>
    <row r="376" spans="1:8" ht="66.75" customHeight="1">
      <c r="A376" s="11" t="s">
        <v>610</v>
      </c>
      <c r="B376" s="267" t="s">
        <v>781</v>
      </c>
      <c r="C376" s="245"/>
      <c r="D376" s="245"/>
      <c r="E376" s="240"/>
      <c r="F376" s="246">
        <f>F377</f>
        <v>596.2</v>
      </c>
      <c r="G376" s="246">
        <f>G377</f>
        <v>596.2</v>
      </c>
      <c r="H376" s="246">
        <f>H377</f>
        <v>596.2</v>
      </c>
    </row>
    <row r="377" spans="1:8" ht="33" customHeight="1">
      <c r="A377" s="11" t="s">
        <v>321</v>
      </c>
      <c r="B377" s="267" t="s">
        <v>781</v>
      </c>
      <c r="C377" s="268" t="s">
        <v>148</v>
      </c>
      <c r="D377" s="268" t="s">
        <v>144</v>
      </c>
      <c r="E377" s="240">
        <v>120</v>
      </c>
      <c r="F377" s="246">
        <f>'Приложение 8'!Q614</f>
        <v>596.2</v>
      </c>
      <c r="G377" s="246">
        <f>'Приложение 8'!R614</f>
        <v>596.2</v>
      </c>
      <c r="H377" s="246">
        <f>'Приложение 8'!S614</f>
        <v>596.2</v>
      </c>
    </row>
    <row r="378" spans="1:8" ht="98.25" customHeight="1">
      <c r="A378" s="11" t="s">
        <v>770</v>
      </c>
      <c r="B378" s="267" t="s">
        <v>782</v>
      </c>
      <c r="C378" s="268"/>
      <c r="D378" s="268"/>
      <c r="E378" s="240"/>
      <c r="F378" s="246">
        <f>F379+F380</f>
        <v>344.2</v>
      </c>
      <c r="G378" s="246">
        <f>G379+G380</f>
        <v>0</v>
      </c>
      <c r="H378" s="246">
        <f>H379+H380</f>
        <v>0</v>
      </c>
    </row>
    <row r="379" spans="1:8" ht="35.25" customHeight="1">
      <c r="A379" s="11" t="s">
        <v>321</v>
      </c>
      <c r="B379" s="267" t="s">
        <v>782</v>
      </c>
      <c r="C379" s="268" t="s">
        <v>148</v>
      </c>
      <c r="D379" s="268" t="s">
        <v>144</v>
      </c>
      <c r="E379" s="240">
        <v>120</v>
      </c>
      <c r="F379" s="246">
        <f>'Приложение 8'!Q616</f>
        <v>335.7</v>
      </c>
      <c r="G379" s="246">
        <f>'Приложение 8'!R616</f>
        <v>0</v>
      </c>
      <c r="H379" s="246">
        <f>'Приложение 8'!S616</f>
        <v>0</v>
      </c>
    </row>
    <row r="380" spans="1:8" ht="33.75" customHeight="1">
      <c r="A380" s="11" t="s">
        <v>459</v>
      </c>
      <c r="B380" s="267" t="s">
        <v>782</v>
      </c>
      <c r="C380" s="268" t="s">
        <v>148</v>
      </c>
      <c r="D380" s="268" t="s">
        <v>144</v>
      </c>
      <c r="E380" s="240">
        <v>240</v>
      </c>
      <c r="F380" s="246">
        <f>'Приложение 8'!Q617</f>
        <v>8.5</v>
      </c>
      <c r="G380" s="246">
        <f>'Приложение 8'!R617</f>
        <v>0</v>
      </c>
      <c r="H380" s="246">
        <f>'Приложение 8'!S617</f>
        <v>0</v>
      </c>
    </row>
    <row r="381" spans="1:8" ht="31.5">
      <c r="A381" s="11" t="s">
        <v>771</v>
      </c>
      <c r="B381" s="267" t="s">
        <v>783</v>
      </c>
      <c r="C381" s="268"/>
      <c r="D381" s="268"/>
      <c r="E381" s="240"/>
      <c r="F381" s="246">
        <f>F382+F383</f>
        <v>435.4</v>
      </c>
      <c r="G381" s="246">
        <f>G382+G383</f>
        <v>0</v>
      </c>
      <c r="H381" s="246">
        <f>H382+H383</f>
        <v>0</v>
      </c>
    </row>
    <row r="382" spans="1:8" ht="35.25" customHeight="1">
      <c r="A382" s="11" t="s">
        <v>321</v>
      </c>
      <c r="B382" s="267" t="s">
        <v>783</v>
      </c>
      <c r="C382" s="268" t="s">
        <v>148</v>
      </c>
      <c r="D382" s="268" t="s">
        <v>144</v>
      </c>
      <c r="E382" s="240">
        <v>120</v>
      </c>
      <c r="F382" s="246">
        <f>'Приложение 8'!Q619</f>
        <v>426.9</v>
      </c>
      <c r="G382" s="246">
        <f>'Приложение 8'!R619</f>
        <v>0</v>
      </c>
      <c r="H382" s="246">
        <f>'Приложение 8'!S619</f>
        <v>0</v>
      </c>
    </row>
    <row r="383" spans="1:8" ht="37.5" customHeight="1">
      <c r="A383" s="11" t="s">
        <v>459</v>
      </c>
      <c r="B383" s="267" t="s">
        <v>783</v>
      </c>
      <c r="C383" s="268" t="s">
        <v>148</v>
      </c>
      <c r="D383" s="268" t="s">
        <v>144</v>
      </c>
      <c r="E383" s="240">
        <v>240</v>
      </c>
      <c r="F383" s="246">
        <f>'Приложение 8'!Q620</f>
        <v>8.5</v>
      </c>
      <c r="G383" s="246">
        <f>'Приложение 8'!R620</f>
        <v>0</v>
      </c>
      <c r="H383" s="246">
        <f>'Приложение 8'!S620</f>
        <v>0</v>
      </c>
    </row>
    <row r="384" spans="1:8" ht="94.5" customHeight="1">
      <c r="A384" s="11" t="s">
        <v>762</v>
      </c>
      <c r="B384" s="267" t="s">
        <v>785</v>
      </c>
      <c r="C384" s="268"/>
      <c r="D384" s="268"/>
      <c r="E384" s="240"/>
      <c r="F384" s="246">
        <f>F385</f>
        <v>5215.3</v>
      </c>
      <c r="G384" s="246">
        <f>G385</f>
        <v>5215.3</v>
      </c>
      <c r="H384" s="246">
        <f>H385</f>
        <v>5215.3</v>
      </c>
    </row>
    <row r="385" spans="1:8" ht="117.75" customHeight="1">
      <c r="A385" s="11" t="s">
        <v>61</v>
      </c>
      <c r="B385" s="267" t="s">
        <v>784</v>
      </c>
      <c r="C385" s="268"/>
      <c r="D385" s="268"/>
      <c r="E385" s="240"/>
      <c r="F385" s="246">
        <f>F386+F387</f>
        <v>5215.3</v>
      </c>
      <c r="G385" s="246">
        <f>G386+G387</f>
        <v>5215.3</v>
      </c>
      <c r="H385" s="246">
        <f>H386+H387</f>
        <v>5215.3</v>
      </c>
    </row>
    <row r="386" spans="1:8" ht="36" customHeight="1">
      <c r="A386" s="11" t="s">
        <v>459</v>
      </c>
      <c r="B386" s="267" t="s">
        <v>784</v>
      </c>
      <c r="C386" s="268" t="s">
        <v>148</v>
      </c>
      <c r="D386" s="268" t="s">
        <v>144</v>
      </c>
      <c r="E386" s="240">
        <v>240</v>
      </c>
      <c r="F386" s="246">
        <f>'Приложение 8'!Q623</f>
        <v>73.7</v>
      </c>
      <c r="G386" s="246">
        <f>'Приложение 8'!R623</f>
        <v>73.7</v>
      </c>
      <c r="H386" s="246">
        <f>'Приложение 8'!S623</f>
        <v>73.7</v>
      </c>
    </row>
    <row r="387" spans="1:8" ht="39" customHeight="1">
      <c r="A387" s="11" t="s">
        <v>464</v>
      </c>
      <c r="B387" s="267" t="s">
        <v>784</v>
      </c>
      <c r="C387" s="268" t="s">
        <v>148</v>
      </c>
      <c r="D387" s="268" t="s">
        <v>146</v>
      </c>
      <c r="E387" s="240">
        <v>320</v>
      </c>
      <c r="F387" s="246">
        <f>'Приложение 8'!Q635</f>
        <v>5141.6</v>
      </c>
      <c r="G387" s="246">
        <f>'Приложение 8'!R635</f>
        <v>5141.6</v>
      </c>
      <c r="H387" s="246">
        <f>'Приложение 8'!S635</f>
        <v>5141.6</v>
      </c>
    </row>
    <row r="388" spans="1:8" s="252" customFormat="1" ht="69" customHeight="1">
      <c r="A388" s="63" t="s">
        <v>53</v>
      </c>
      <c r="B388" s="243" t="s">
        <v>128</v>
      </c>
      <c r="C388" s="244"/>
      <c r="D388" s="244"/>
      <c r="E388" s="243"/>
      <c r="F388" s="247">
        <f>F389+F424+F453+F464</f>
        <v>69793.4</v>
      </c>
      <c r="G388" s="247">
        <f>G389+G424+G453+G464</f>
        <v>69754.7</v>
      </c>
      <c r="H388" s="247">
        <f>H389+H424+H453+H464</f>
        <v>63795.399999999994</v>
      </c>
    </row>
    <row r="389" spans="1:8" s="321" customFormat="1" ht="67.5" customHeight="1">
      <c r="A389" s="317" t="s">
        <v>54</v>
      </c>
      <c r="B389" s="318" t="s">
        <v>129</v>
      </c>
      <c r="C389" s="319"/>
      <c r="D389" s="319"/>
      <c r="E389" s="318"/>
      <c r="F389" s="320">
        <f>F390+F396+F398+F400+F403+F405+F408+F410+F412+F414+F416+F419+F422</f>
        <v>27980.499999999996</v>
      </c>
      <c r="G389" s="320">
        <f>G390+G396+G398+G400+G403+G405+G408+G410+G412+G414+G416+G419+G422</f>
        <v>23456.5</v>
      </c>
      <c r="H389" s="320">
        <f>H390+H396+H398+H400+H403+H405+H408+H410+H412+H414+H416+H419+H422</f>
        <v>23456.4</v>
      </c>
    </row>
    <row r="390" spans="1:8" ht="39.75" customHeight="1">
      <c r="A390" s="11" t="s">
        <v>100</v>
      </c>
      <c r="B390" s="267" t="s">
        <v>130</v>
      </c>
      <c r="C390" s="245"/>
      <c r="D390" s="245"/>
      <c r="E390" s="240"/>
      <c r="F390" s="246">
        <f>F391+F392+F393+F394+F395</f>
        <v>20432.8</v>
      </c>
      <c r="G390" s="246">
        <f>G391+G392+G393+G394+G395</f>
        <v>20432.9</v>
      </c>
      <c r="H390" s="246">
        <f>H391+H392+H393+H394+H395</f>
        <v>20432.800000000003</v>
      </c>
    </row>
    <row r="391" spans="1:8" ht="34.5" customHeight="1">
      <c r="A391" s="11" t="s">
        <v>321</v>
      </c>
      <c r="B391" s="267" t="s">
        <v>130</v>
      </c>
      <c r="C391" s="268" t="s">
        <v>467</v>
      </c>
      <c r="D391" s="268" t="s">
        <v>131</v>
      </c>
      <c r="E391" s="240">
        <v>120</v>
      </c>
      <c r="F391" s="246">
        <f>'Приложение 8'!Q21</f>
        <v>14759.6</v>
      </c>
      <c r="G391" s="246">
        <f>'Приложение 8'!R21</f>
        <v>14759.7</v>
      </c>
      <c r="H391" s="246">
        <f>'Приложение 8'!S21</f>
        <v>14759.7</v>
      </c>
    </row>
    <row r="392" spans="1:8" ht="33.75" customHeight="1">
      <c r="A392" s="5" t="s">
        <v>459</v>
      </c>
      <c r="B392" s="267" t="s">
        <v>130</v>
      </c>
      <c r="C392" s="268" t="s">
        <v>467</v>
      </c>
      <c r="D392" s="268" t="s">
        <v>131</v>
      </c>
      <c r="E392" s="240">
        <v>240</v>
      </c>
      <c r="F392" s="246">
        <f>'Приложение 8'!Q22</f>
        <v>3725</v>
      </c>
      <c r="G392" s="246">
        <f>'Приложение 8'!R22</f>
        <v>3725</v>
      </c>
      <c r="H392" s="246">
        <f>'Приложение 8'!S22</f>
        <v>3725</v>
      </c>
    </row>
    <row r="393" spans="1:8" ht="15.75">
      <c r="A393" s="106" t="s">
        <v>460</v>
      </c>
      <c r="B393" s="267" t="s">
        <v>130</v>
      </c>
      <c r="C393" s="268" t="s">
        <v>467</v>
      </c>
      <c r="D393" s="268" t="s">
        <v>131</v>
      </c>
      <c r="E393" s="240">
        <v>850</v>
      </c>
      <c r="F393" s="246">
        <f>'Приложение 8'!Q23</f>
        <v>853.9</v>
      </c>
      <c r="G393" s="246">
        <f>'Приложение 8'!R23</f>
        <v>853.9</v>
      </c>
      <c r="H393" s="246">
        <f>'Приложение 8'!S23</f>
        <v>853.9</v>
      </c>
    </row>
    <row r="394" spans="1:8" ht="37.5" customHeight="1">
      <c r="A394" s="11" t="s">
        <v>459</v>
      </c>
      <c r="B394" s="267" t="s">
        <v>130</v>
      </c>
      <c r="C394" s="268" t="s">
        <v>467</v>
      </c>
      <c r="D394" s="268" t="s">
        <v>144</v>
      </c>
      <c r="E394" s="240">
        <v>240</v>
      </c>
      <c r="F394" s="246">
        <f>'Приложение 8'!Q57</f>
        <v>1011.8</v>
      </c>
      <c r="G394" s="246">
        <f>'Приложение 8'!R57</f>
        <v>1011.8</v>
      </c>
      <c r="H394" s="246">
        <f>'Приложение 8'!S57</f>
        <v>1011.7</v>
      </c>
    </row>
    <row r="395" spans="1:8" ht="15.75">
      <c r="A395" s="11" t="s">
        <v>460</v>
      </c>
      <c r="B395" s="267" t="s">
        <v>130</v>
      </c>
      <c r="C395" s="268" t="s">
        <v>467</v>
      </c>
      <c r="D395" s="268" t="s">
        <v>144</v>
      </c>
      <c r="E395" s="240">
        <v>850</v>
      </c>
      <c r="F395" s="246">
        <f>'Приложение 8'!Q58</f>
        <v>82.5</v>
      </c>
      <c r="G395" s="246">
        <f>'Приложение 8'!R58</f>
        <v>82.5</v>
      </c>
      <c r="H395" s="246">
        <f>'Приложение 8'!S58</f>
        <v>82.5</v>
      </c>
    </row>
    <row r="396" spans="1:8" ht="20.25" customHeight="1">
      <c r="A396" s="11" t="s">
        <v>58</v>
      </c>
      <c r="B396" s="267" t="s">
        <v>726</v>
      </c>
      <c r="C396" s="268"/>
      <c r="D396" s="268"/>
      <c r="E396" s="240"/>
      <c r="F396" s="246">
        <f>F397</f>
        <v>388.7</v>
      </c>
      <c r="G396" s="246">
        <f>G397</f>
        <v>0</v>
      </c>
      <c r="H396" s="246">
        <f>H397</f>
        <v>0</v>
      </c>
    </row>
    <row r="397" spans="1:8" ht="31.5">
      <c r="A397" s="11" t="s">
        <v>459</v>
      </c>
      <c r="B397" s="267" t="s">
        <v>726</v>
      </c>
      <c r="C397" s="268" t="s">
        <v>467</v>
      </c>
      <c r="D397" s="268" t="s">
        <v>144</v>
      </c>
      <c r="E397" s="240">
        <v>240</v>
      </c>
      <c r="F397" s="246">
        <f>'Приложение 8'!Q60</f>
        <v>388.7</v>
      </c>
      <c r="G397" s="246">
        <f>'Приложение 8'!R60</f>
        <v>0</v>
      </c>
      <c r="H397" s="246">
        <f>'Приложение 8'!S60</f>
        <v>0</v>
      </c>
    </row>
    <row r="398" spans="1:8" ht="66" customHeight="1">
      <c r="A398" s="106" t="s">
        <v>610</v>
      </c>
      <c r="B398" s="267" t="s">
        <v>132</v>
      </c>
      <c r="C398" s="245"/>
      <c r="D398" s="245"/>
      <c r="E398" s="240"/>
      <c r="F398" s="246">
        <f>F399</f>
        <v>2673.5</v>
      </c>
      <c r="G398" s="246">
        <f>G399</f>
        <v>2673.5</v>
      </c>
      <c r="H398" s="246">
        <f>H399</f>
        <v>2673.5</v>
      </c>
    </row>
    <row r="399" spans="1:8" ht="40.5" customHeight="1">
      <c r="A399" s="5" t="s">
        <v>321</v>
      </c>
      <c r="B399" s="267" t="s">
        <v>132</v>
      </c>
      <c r="C399" s="268" t="s">
        <v>467</v>
      </c>
      <c r="D399" s="268" t="s">
        <v>131</v>
      </c>
      <c r="E399" s="240">
        <v>120</v>
      </c>
      <c r="F399" s="246">
        <f>'Приложение 8'!Q25</f>
        <v>2673.5</v>
      </c>
      <c r="G399" s="246">
        <f>'Приложение 8'!R25</f>
        <v>2673.5</v>
      </c>
      <c r="H399" s="246">
        <f>'Приложение 8'!S25</f>
        <v>2673.5</v>
      </c>
    </row>
    <row r="400" spans="1:8" ht="47.25">
      <c r="A400" s="11" t="s">
        <v>607</v>
      </c>
      <c r="B400" s="267" t="s">
        <v>133</v>
      </c>
      <c r="C400" s="245"/>
      <c r="D400" s="245"/>
      <c r="E400" s="240"/>
      <c r="F400" s="246">
        <f>F401+F402</f>
        <v>818</v>
      </c>
      <c r="G400" s="246">
        <f>G401+G402</f>
        <v>0</v>
      </c>
      <c r="H400" s="246">
        <f>H401+H402</f>
        <v>0</v>
      </c>
    </row>
    <row r="401" spans="1:8" ht="44.25" customHeight="1">
      <c r="A401" s="11" t="s">
        <v>321</v>
      </c>
      <c r="B401" s="267" t="s">
        <v>133</v>
      </c>
      <c r="C401" s="245" t="s">
        <v>467</v>
      </c>
      <c r="D401" s="245" t="s">
        <v>131</v>
      </c>
      <c r="E401" s="240">
        <v>120</v>
      </c>
      <c r="F401" s="246">
        <f>'Приложение 8'!Q27</f>
        <v>783</v>
      </c>
      <c r="G401" s="246">
        <f>'Приложение 8'!R27</f>
        <v>0</v>
      </c>
      <c r="H401" s="246">
        <f>'Приложение 8'!S27</f>
        <v>0</v>
      </c>
    </row>
    <row r="402" spans="1:8" ht="30.75" customHeight="1">
      <c r="A402" s="11" t="s">
        <v>459</v>
      </c>
      <c r="B402" s="267" t="s">
        <v>133</v>
      </c>
      <c r="C402" s="245" t="s">
        <v>467</v>
      </c>
      <c r="D402" s="245" t="s">
        <v>131</v>
      </c>
      <c r="E402" s="240">
        <v>240</v>
      </c>
      <c r="F402" s="246">
        <f>'Приложение 8'!Q28</f>
        <v>35</v>
      </c>
      <c r="G402" s="246">
        <f>'Приложение 8'!R28</f>
        <v>0</v>
      </c>
      <c r="H402" s="246">
        <f>'Приложение 8'!S28</f>
        <v>0</v>
      </c>
    </row>
    <row r="403" spans="1:8" ht="115.5" customHeight="1">
      <c r="A403" s="11" t="s">
        <v>2</v>
      </c>
      <c r="B403" s="267" t="s">
        <v>134</v>
      </c>
      <c r="C403" s="268"/>
      <c r="D403" s="268"/>
      <c r="E403" s="240"/>
      <c r="F403" s="246">
        <f>F404</f>
        <v>84.5</v>
      </c>
      <c r="G403" s="246">
        <f>G404</f>
        <v>0</v>
      </c>
      <c r="H403" s="246">
        <f>H404</f>
        <v>0</v>
      </c>
    </row>
    <row r="404" spans="1:8" ht="31.5">
      <c r="A404" s="11" t="s">
        <v>321</v>
      </c>
      <c r="B404" s="267" t="s">
        <v>134</v>
      </c>
      <c r="C404" s="245" t="s">
        <v>467</v>
      </c>
      <c r="D404" s="245" t="s">
        <v>131</v>
      </c>
      <c r="E404" s="240">
        <v>120</v>
      </c>
      <c r="F404" s="246">
        <f>'Приложение 8'!Q30</f>
        <v>84.5</v>
      </c>
      <c r="G404" s="246">
        <f>'Приложение 8'!R30</f>
        <v>0</v>
      </c>
      <c r="H404" s="246">
        <f>'Приложение 8'!S30</f>
        <v>0</v>
      </c>
    </row>
    <row r="405" spans="1:8" ht="117" customHeight="1">
      <c r="A405" s="11" t="s">
        <v>497</v>
      </c>
      <c r="B405" s="267" t="s">
        <v>135</v>
      </c>
      <c r="C405" s="245"/>
      <c r="D405" s="245"/>
      <c r="E405" s="240"/>
      <c r="F405" s="246">
        <f>F407+F406</f>
        <v>424.1</v>
      </c>
      <c r="G405" s="246">
        <f>G407+G406</f>
        <v>0</v>
      </c>
      <c r="H405" s="246">
        <f>H407+H406</f>
        <v>0</v>
      </c>
    </row>
    <row r="406" spans="1:8" ht="15.75" customHeight="1">
      <c r="A406" s="11" t="s">
        <v>321</v>
      </c>
      <c r="B406" s="267" t="s">
        <v>135</v>
      </c>
      <c r="C406" s="245" t="s">
        <v>467</v>
      </c>
      <c r="D406" s="245" t="s">
        <v>131</v>
      </c>
      <c r="E406" s="240">
        <v>120</v>
      </c>
      <c r="F406" s="246">
        <f>'Приложение 8'!Q32</f>
        <v>419.1</v>
      </c>
      <c r="G406" s="246">
        <f>'Приложение 8'!R32</f>
        <v>0</v>
      </c>
      <c r="H406" s="246">
        <f>'Приложение 8'!S32</f>
        <v>0</v>
      </c>
    </row>
    <row r="407" spans="1:8" ht="39.75" customHeight="1">
      <c r="A407" s="11" t="s">
        <v>459</v>
      </c>
      <c r="B407" s="267" t="s">
        <v>135</v>
      </c>
      <c r="C407" s="245" t="s">
        <v>467</v>
      </c>
      <c r="D407" s="245" t="s">
        <v>131</v>
      </c>
      <c r="E407" s="240">
        <v>240</v>
      </c>
      <c r="F407" s="246">
        <f>'Приложение 8'!Q33</f>
        <v>5</v>
      </c>
      <c r="G407" s="246">
        <f>'Приложение 8'!R33</f>
        <v>0</v>
      </c>
      <c r="H407" s="246">
        <f>'Приложение 8'!S33</f>
        <v>0</v>
      </c>
    </row>
    <row r="408" spans="1:8" ht="21.75" customHeight="1">
      <c r="A408" s="11" t="s">
        <v>498</v>
      </c>
      <c r="B408" s="267" t="s">
        <v>136</v>
      </c>
      <c r="C408" s="245"/>
      <c r="D408" s="245"/>
      <c r="E408" s="240"/>
      <c r="F408" s="246">
        <f>F409</f>
        <v>153</v>
      </c>
      <c r="G408" s="246">
        <f>G409</f>
        <v>0</v>
      </c>
      <c r="H408" s="246">
        <f>H409</f>
        <v>0</v>
      </c>
    </row>
    <row r="409" spans="1:8" ht="36.75" customHeight="1">
      <c r="A409" s="11" t="s">
        <v>321</v>
      </c>
      <c r="B409" s="267" t="s">
        <v>136</v>
      </c>
      <c r="C409" s="245" t="s">
        <v>467</v>
      </c>
      <c r="D409" s="245" t="s">
        <v>131</v>
      </c>
      <c r="E409" s="240">
        <v>120</v>
      </c>
      <c r="F409" s="246">
        <f>'Приложение 8'!Q35</f>
        <v>153</v>
      </c>
      <c r="G409" s="246">
        <f>'Приложение 8'!R35</f>
        <v>0</v>
      </c>
      <c r="H409" s="246">
        <f>'Приложение 8'!S35</f>
        <v>0</v>
      </c>
    </row>
    <row r="410" spans="1:8" ht="54.75" customHeight="1">
      <c r="A410" s="3" t="s">
        <v>314</v>
      </c>
      <c r="B410" s="267" t="s">
        <v>727</v>
      </c>
      <c r="C410" s="245"/>
      <c r="D410" s="245"/>
      <c r="E410" s="240"/>
      <c r="F410" s="246">
        <f>F411</f>
        <v>2.5</v>
      </c>
      <c r="G410" s="246">
        <f>G411</f>
        <v>0</v>
      </c>
      <c r="H410" s="246">
        <f>H411</f>
        <v>0</v>
      </c>
    </row>
    <row r="411" spans="1:8" ht="31.5" customHeight="1">
      <c r="A411" s="3" t="s">
        <v>459</v>
      </c>
      <c r="B411" s="267" t="s">
        <v>727</v>
      </c>
      <c r="C411" s="245" t="s">
        <v>467</v>
      </c>
      <c r="D411" s="245" t="s">
        <v>144</v>
      </c>
      <c r="E411" s="240">
        <v>240</v>
      </c>
      <c r="F411" s="246">
        <f>'Приложение 8'!Q62</f>
        <v>2.5</v>
      </c>
      <c r="G411" s="246">
        <f>'Приложение 8'!R62</f>
        <v>0</v>
      </c>
      <c r="H411" s="246">
        <f>'Приложение 8'!S62</f>
        <v>0</v>
      </c>
    </row>
    <row r="412" spans="1:8" ht="74.25" customHeight="1">
      <c r="A412" s="283" t="s">
        <v>619</v>
      </c>
      <c r="B412" s="267" t="s">
        <v>728</v>
      </c>
      <c r="C412" s="245"/>
      <c r="D412" s="245"/>
      <c r="E412" s="240"/>
      <c r="F412" s="246">
        <f>F413</f>
        <v>111.3</v>
      </c>
      <c r="G412" s="246">
        <f>G413</f>
        <v>0</v>
      </c>
      <c r="H412" s="246">
        <f>H413</f>
        <v>0</v>
      </c>
    </row>
    <row r="413" spans="1:8" ht="41.25" customHeight="1">
      <c r="A413" s="3" t="s">
        <v>459</v>
      </c>
      <c r="B413" s="267" t="s">
        <v>728</v>
      </c>
      <c r="C413" s="245" t="s">
        <v>467</v>
      </c>
      <c r="D413" s="245" t="s">
        <v>144</v>
      </c>
      <c r="E413" s="240">
        <v>240</v>
      </c>
      <c r="F413" s="246">
        <f>'Приложение 8'!Q64</f>
        <v>111.3</v>
      </c>
      <c r="G413" s="246">
        <f>'Приложение 8'!R64</f>
        <v>0</v>
      </c>
      <c r="H413" s="246">
        <f>'Приложение 8'!S64</f>
        <v>0</v>
      </c>
    </row>
    <row r="414" spans="1:8" ht="33" customHeight="1">
      <c r="A414" s="18" t="s">
        <v>479</v>
      </c>
      <c r="B414" s="267" t="s">
        <v>740</v>
      </c>
      <c r="C414" s="245"/>
      <c r="D414" s="245"/>
      <c r="E414" s="240"/>
      <c r="F414" s="246">
        <f>F415</f>
        <v>42</v>
      </c>
      <c r="G414" s="246">
        <f>G415</f>
        <v>0</v>
      </c>
      <c r="H414" s="246">
        <f>H415</f>
        <v>0</v>
      </c>
    </row>
    <row r="415" spans="1:8" ht="30.75" customHeight="1">
      <c r="A415" s="3" t="s">
        <v>459</v>
      </c>
      <c r="B415" s="267" t="s">
        <v>740</v>
      </c>
      <c r="C415" s="245" t="s">
        <v>467</v>
      </c>
      <c r="D415" s="245" t="s">
        <v>155</v>
      </c>
      <c r="E415" s="240">
        <v>240</v>
      </c>
      <c r="F415" s="246">
        <f>'Приложение 8'!Q204</f>
        <v>42</v>
      </c>
      <c r="G415" s="246">
        <f>'Приложение 8'!R204</f>
        <v>0</v>
      </c>
      <c r="H415" s="246">
        <f>'Приложение 8'!S204</f>
        <v>0</v>
      </c>
    </row>
    <row r="416" spans="1:8" ht="99" customHeight="1">
      <c r="A416" s="114" t="s">
        <v>24</v>
      </c>
      <c r="B416" s="267" t="s">
        <v>741</v>
      </c>
      <c r="C416" s="245"/>
      <c r="D416" s="245"/>
      <c r="E416" s="240"/>
      <c r="F416" s="246">
        <f>F417+F418</f>
        <v>1359</v>
      </c>
      <c r="G416" s="246">
        <f>G418</f>
        <v>0</v>
      </c>
      <c r="H416" s="246">
        <f>H418</f>
        <v>0</v>
      </c>
    </row>
    <row r="417" spans="1:8" ht="30.75" customHeight="1">
      <c r="A417" s="18" t="s">
        <v>459</v>
      </c>
      <c r="B417" s="267" t="s">
        <v>741</v>
      </c>
      <c r="C417" s="268" t="s">
        <v>467</v>
      </c>
      <c r="D417" s="268" t="s">
        <v>744</v>
      </c>
      <c r="E417" s="240">
        <v>240</v>
      </c>
      <c r="F417" s="246">
        <f>'Приложение 8'!Q218</f>
        <v>11.3</v>
      </c>
      <c r="G417" s="246">
        <v>0</v>
      </c>
      <c r="H417" s="246">
        <v>0</v>
      </c>
    </row>
    <row r="418" spans="1:8" ht="20.25" customHeight="1">
      <c r="A418" s="114" t="s">
        <v>399</v>
      </c>
      <c r="B418" s="267" t="s">
        <v>741</v>
      </c>
      <c r="C418" s="245" t="s">
        <v>735</v>
      </c>
      <c r="D418" s="245" t="s">
        <v>744</v>
      </c>
      <c r="E418" s="240">
        <v>540</v>
      </c>
      <c r="F418" s="246">
        <f>'Приложение 8'!Q219</f>
        <v>1347.7</v>
      </c>
      <c r="G418" s="246">
        <f>'Приложение 8'!R219</f>
        <v>0</v>
      </c>
      <c r="H418" s="246">
        <f>'Приложение 8'!S219</f>
        <v>0</v>
      </c>
    </row>
    <row r="419" spans="1:8" ht="68.25" customHeight="1">
      <c r="A419" s="114" t="s">
        <v>26</v>
      </c>
      <c r="B419" s="267" t="s">
        <v>742</v>
      </c>
      <c r="C419" s="245" t="s">
        <v>395</v>
      </c>
      <c r="D419" s="245" t="s">
        <v>395</v>
      </c>
      <c r="E419" s="240"/>
      <c r="F419" s="246">
        <f>F420+F421</f>
        <v>1141</v>
      </c>
      <c r="G419" s="246">
        <f>G420+G421</f>
        <v>0</v>
      </c>
      <c r="H419" s="246">
        <f>H420+H421</f>
        <v>0</v>
      </c>
    </row>
    <row r="420" spans="1:8" ht="41.25" customHeight="1">
      <c r="A420" s="18" t="s">
        <v>459</v>
      </c>
      <c r="B420" s="267" t="s">
        <v>742</v>
      </c>
      <c r="C420" s="245" t="s">
        <v>735</v>
      </c>
      <c r="D420" s="245" t="s">
        <v>744</v>
      </c>
      <c r="E420" s="240">
        <v>240</v>
      </c>
      <c r="F420" s="246">
        <f>'Приложение 8'!Q221</f>
        <v>934.4</v>
      </c>
      <c r="G420" s="246">
        <f>'Приложение 8'!R221</f>
        <v>0</v>
      </c>
      <c r="H420" s="246">
        <f>'Приложение 8'!S221</f>
        <v>0</v>
      </c>
    </row>
    <row r="421" spans="1:8" ht="15.75" customHeight="1">
      <c r="A421" s="114" t="s">
        <v>399</v>
      </c>
      <c r="B421" s="267" t="s">
        <v>742</v>
      </c>
      <c r="C421" s="245" t="s">
        <v>735</v>
      </c>
      <c r="D421" s="245" t="s">
        <v>744</v>
      </c>
      <c r="E421" s="240">
        <v>540</v>
      </c>
      <c r="F421" s="246">
        <f>'Приложение 8'!Q222</f>
        <v>206.6</v>
      </c>
      <c r="G421" s="246">
        <f>'Приложение 8'!R222</f>
        <v>0</v>
      </c>
      <c r="H421" s="246">
        <f>'Приложение 8'!S222</f>
        <v>0</v>
      </c>
    </row>
    <row r="422" spans="1:8" ht="42" customHeight="1">
      <c r="A422" s="5" t="s">
        <v>27</v>
      </c>
      <c r="B422" s="267" t="s">
        <v>743</v>
      </c>
      <c r="C422" s="245" t="s">
        <v>395</v>
      </c>
      <c r="D422" s="245" t="s">
        <v>395</v>
      </c>
      <c r="E422" s="240"/>
      <c r="F422" s="246">
        <f>F423</f>
        <v>350.1</v>
      </c>
      <c r="G422" s="246">
        <f>G423</f>
        <v>350.1</v>
      </c>
      <c r="H422" s="246">
        <f>H423</f>
        <v>350.1</v>
      </c>
    </row>
    <row r="423" spans="1:8" ht="42.75" customHeight="1">
      <c r="A423" s="115" t="s">
        <v>459</v>
      </c>
      <c r="B423" s="267" t="s">
        <v>743</v>
      </c>
      <c r="C423" s="245" t="s">
        <v>735</v>
      </c>
      <c r="D423" s="245" t="s">
        <v>744</v>
      </c>
      <c r="E423" s="240">
        <v>240</v>
      </c>
      <c r="F423" s="246">
        <f>'Приложение 8'!Q224</f>
        <v>350.1</v>
      </c>
      <c r="G423" s="246">
        <f>'Приложение 8'!R224</f>
        <v>350.1</v>
      </c>
      <c r="H423" s="246">
        <f>'Приложение 8'!S224</f>
        <v>350.1</v>
      </c>
    </row>
    <row r="424" spans="1:8" s="321" customFormat="1" ht="51.75" customHeight="1">
      <c r="A424" s="317" t="s">
        <v>55</v>
      </c>
      <c r="B424" s="318" t="s">
        <v>723</v>
      </c>
      <c r="C424" s="319"/>
      <c r="D424" s="319"/>
      <c r="E424" s="318"/>
      <c r="F424" s="320">
        <f>F425+F429+F432+F435+F437+F439+F441+F444+F446+F448+F450+F427</f>
        <v>8761.5</v>
      </c>
      <c r="G424" s="320">
        <f>G425+G429+G432+G435+G437+G439+G441+G444+G446+G448+G450+G427</f>
        <v>4411.200000000001</v>
      </c>
      <c r="H424" s="320">
        <f>H425+H429+H432+H435+H437+H439+H441+H444+H446+H448+H450+H427</f>
        <v>4437.200000000001</v>
      </c>
    </row>
    <row r="425" spans="1:8" ht="69" customHeight="1">
      <c r="A425" s="11" t="s">
        <v>506</v>
      </c>
      <c r="B425" s="267" t="s">
        <v>724</v>
      </c>
      <c r="C425" s="245"/>
      <c r="D425" s="245"/>
      <c r="E425" s="240"/>
      <c r="F425" s="246">
        <f>F426</f>
        <v>9.1</v>
      </c>
      <c r="G425" s="246">
        <f>G426</f>
        <v>26.9</v>
      </c>
      <c r="H425" s="246">
        <f>H426</f>
        <v>3.7</v>
      </c>
    </row>
    <row r="426" spans="1:8" ht="35.25" customHeight="1">
      <c r="A426" s="11" t="s">
        <v>459</v>
      </c>
      <c r="B426" s="267" t="s">
        <v>724</v>
      </c>
      <c r="C426" s="268" t="s">
        <v>467</v>
      </c>
      <c r="D426" s="268" t="s">
        <v>725</v>
      </c>
      <c r="E426" s="240">
        <v>240</v>
      </c>
      <c r="F426" s="246">
        <f>'Приложение 8'!Q40</f>
        <v>9.1</v>
      </c>
      <c r="G426" s="246">
        <f>'Приложение 8'!R40</f>
        <v>26.9</v>
      </c>
      <c r="H426" s="246">
        <f>'Приложение 8'!S40</f>
        <v>3.7</v>
      </c>
    </row>
    <row r="427" spans="1:8" ht="111.75" customHeight="1">
      <c r="A427" s="11" t="s">
        <v>825</v>
      </c>
      <c r="B427" s="267" t="s">
        <v>826</v>
      </c>
      <c r="C427" s="268"/>
      <c r="D427" s="268"/>
      <c r="E427" s="240"/>
      <c r="F427" s="246">
        <f>F428</f>
        <v>298.8</v>
      </c>
      <c r="G427" s="246">
        <f>G428</f>
        <v>0</v>
      </c>
      <c r="H427" s="246">
        <f>H428</f>
        <v>0</v>
      </c>
    </row>
    <row r="428" spans="1:8" ht="35.25" customHeight="1">
      <c r="A428" s="3" t="s">
        <v>459</v>
      </c>
      <c r="B428" s="267" t="s">
        <v>826</v>
      </c>
      <c r="C428" s="268" t="s">
        <v>467</v>
      </c>
      <c r="D428" s="268" t="s">
        <v>144</v>
      </c>
      <c r="E428" s="240">
        <v>240</v>
      </c>
      <c r="F428" s="246">
        <f>'Приложение 8'!Q67</f>
        <v>298.8</v>
      </c>
      <c r="G428" s="246">
        <f>'Приложение 8'!R67</f>
        <v>0</v>
      </c>
      <c r="H428" s="246">
        <f>'Приложение 8'!S67</f>
        <v>0</v>
      </c>
    </row>
    <row r="429" spans="1:8" ht="110.25">
      <c r="A429" s="34" t="s">
        <v>412</v>
      </c>
      <c r="B429" s="267" t="s">
        <v>729</v>
      </c>
      <c r="C429" s="245"/>
      <c r="D429" s="245"/>
      <c r="E429" s="240"/>
      <c r="F429" s="246">
        <f>F430+F431</f>
        <v>405.2</v>
      </c>
      <c r="G429" s="246">
        <f>G430+G431</f>
        <v>405.2</v>
      </c>
      <c r="H429" s="246">
        <f>H430+H431</f>
        <v>405.2</v>
      </c>
    </row>
    <row r="430" spans="1:8" ht="31.5">
      <c r="A430" s="34" t="s">
        <v>321</v>
      </c>
      <c r="B430" s="267" t="s">
        <v>729</v>
      </c>
      <c r="C430" s="245" t="s">
        <v>467</v>
      </c>
      <c r="D430" s="245" t="s">
        <v>144</v>
      </c>
      <c r="E430" s="240">
        <v>120</v>
      </c>
      <c r="F430" s="246">
        <f>'Приложение 8'!Q69</f>
        <v>268.9</v>
      </c>
      <c r="G430" s="246">
        <f>'Приложение 8'!R69</f>
        <v>268.9</v>
      </c>
      <c r="H430" s="246">
        <f>'Приложение 8'!S69</f>
        <v>268.9</v>
      </c>
    </row>
    <row r="431" spans="1:8" ht="34.5" customHeight="1">
      <c r="A431" s="34" t="s">
        <v>459</v>
      </c>
      <c r="B431" s="267" t="s">
        <v>729</v>
      </c>
      <c r="C431" s="245" t="s">
        <v>467</v>
      </c>
      <c r="D431" s="245" t="s">
        <v>144</v>
      </c>
      <c r="E431" s="240">
        <v>240</v>
      </c>
      <c r="F431" s="246">
        <f>'Приложение 8'!Q70</f>
        <v>136.3</v>
      </c>
      <c r="G431" s="246">
        <f>'Приложение 8'!R70</f>
        <v>136.3</v>
      </c>
      <c r="H431" s="246">
        <f>'Приложение 8'!S70</f>
        <v>136.3</v>
      </c>
    </row>
    <row r="432" spans="1:8" ht="31.5">
      <c r="A432" s="3" t="s">
        <v>546</v>
      </c>
      <c r="B432" s="267" t="s">
        <v>730</v>
      </c>
      <c r="C432" s="245" t="s">
        <v>395</v>
      </c>
      <c r="D432" s="245" t="s">
        <v>395</v>
      </c>
      <c r="E432" s="240"/>
      <c r="F432" s="246">
        <f>F433+F434</f>
        <v>853</v>
      </c>
      <c r="G432" s="246">
        <f>G433+G434</f>
        <v>848</v>
      </c>
      <c r="H432" s="246">
        <f>H433+H434</f>
        <v>848</v>
      </c>
    </row>
    <row r="433" spans="1:8" ht="31.5">
      <c r="A433" s="34" t="s">
        <v>321</v>
      </c>
      <c r="B433" s="267" t="s">
        <v>730</v>
      </c>
      <c r="C433" s="245" t="s">
        <v>467</v>
      </c>
      <c r="D433" s="245" t="s">
        <v>144</v>
      </c>
      <c r="E433" s="240">
        <v>120</v>
      </c>
      <c r="F433" s="246">
        <f>'Приложение 8'!Q72</f>
        <v>479.2</v>
      </c>
      <c r="G433" s="246">
        <f>'Приложение 8'!R72</f>
        <v>479.2</v>
      </c>
      <c r="H433" s="246">
        <f>'Приложение 8'!S72</f>
        <v>479.2</v>
      </c>
    </row>
    <row r="434" spans="1:8" ht="41.25" customHeight="1">
      <c r="A434" s="5" t="s">
        <v>459</v>
      </c>
      <c r="B434" s="267" t="s">
        <v>730</v>
      </c>
      <c r="C434" s="245" t="s">
        <v>467</v>
      </c>
      <c r="D434" s="245" t="s">
        <v>144</v>
      </c>
      <c r="E434" s="240">
        <v>240</v>
      </c>
      <c r="F434" s="246">
        <f>'Приложение 8'!Q73</f>
        <v>373.8</v>
      </c>
      <c r="G434" s="246">
        <f>'Приложение 8'!R73</f>
        <v>368.8</v>
      </c>
      <c r="H434" s="246">
        <f>'Приложение 8'!S73</f>
        <v>368.8</v>
      </c>
    </row>
    <row r="435" spans="1:8" ht="15.75">
      <c r="A435" s="3" t="s">
        <v>42</v>
      </c>
      <c r="B435" s="267" t="s">
        <v>731</v>
      </c>
      <c r="C435" s="245" t="s">
        <v>395</v>
      </c>
      <c r="D435" s="245" t="s">
        <v>395</v>
      </c>
      <c r="E435" s="240"/>
      <c r="F435" s="246">
        <f>F436</f>
        <v>788.7</v>
      </c>
      <c r="G435" s="246">
        <f>G436</f>
        <v>278.3</v>
      </c>
      <c r="H435" s="246">
        <f>H436</f>
        <v>324.8</v>
      </c>
    </row>
    <row r="436" spans="1:8" ht="31.5">
      <c r="A436" s="3" t="s">
        <v>459</v>
      </c>
      <c r="B436" s="267" t="s">
        <v>731</v>
      </c>
      <c r="C436" s="245" t="s">
        <v>467</v>
      </c>
      <c r="D436" s="245" t="s">
        <v>144</v>
      </c>
      <c r="E436" s="240">
        <v>240</v>
      </c>
      <c r="F436" s="246">
        <f>'Приложение 8'!Q75</f>
        <v>788.7</v>
      </c>
      <c r="G436" s="246">
        <f>'Приложение 8'!R75</f>
        <v>278.3</v>
      </c>
      <c r="H436" s="246">
        <f>'Приложение 8'!S75</f>
        <v>324.8</v>
      </c>
    </row>
    <row r="437" spans="1:8" ht="47.25">
      <c r="A437" s="30" t="s">
        <v>811</v>
      </c>
      <c r="B437" s="267" t="s">
        <v>738</v>
      </c>
      <c r="C437" s="245"/>
      <c r="D437" s="245"/>
      <c r="E437" s="240"/>
      <c r="F437" s="246">
        <f>F438</f>
        <v>3554.1</v>
      </c>
      <c r="G437" s="246">
        <f>G438</f>
        <v>0</v>
      </c>
      <c r="H437" s="246">
        <f>H438</f>
        <v>0</v>
      </c>
    </row>
    <row r="438" spans="1:8" ht="31.5">
      <c r="A438" s="30" t="s">
        <v>459</v>
      </c>
      <c r="B438" s="267" t="s">
        <v>738</v>
      </c>
      <c r="C438" s="245" t="s">
        <v>467</v>
      </c>
      <c r="D438" s="245" t="s">
        <v>739</v>
      </c>
      <c r="E438" s="240">
        <v>240</v>
      </c>
      <c r="F438" s="246">
        <f>'Приложение 8'!Q115</f>
        <v>3554.1</v>
      </c>
      <c r="G438" s="246">
        <f>'Приложение 8'!R115</f>
        <v>0</v>
      </c>
      <c r="H438" s="246">
        <f>'Приложение 8'!S115</f>
        <v>0</v>
      </c>
    </row>
    <row r="439" spans="1:8" ht="94.5">
      <c r="A439" s="5" t="s">
        <v>510</v>
      </c>
      <c r="B439" s="267" t="s">
        <v>745</v>
      </c>
      <c r="C439" s="245"/>
      <c r="D439" s="245"/>
      <c r="E439" s="240"/>
      <c r="F439" s="246">
        <f>F440</f>
        <v>10.4</v>
      </c>
      <c r="G439" s="246">
        <f>G440</f>
        <v>10.4</v>
      </c>
      <c r="H439" s="246">
        <f>H440</f>
        <v>10.4</v>
      </c>
    </row>
    <row r="440" spans="1:8" ht="31.5">
      <c r="A440" s="5" t="s">
        <v>459</v>
      </c>
      <c r="B440" s="267" t="s">
        <v>745</v>
      </c>
      <c r="C440" s="245" t="s">
        <v>467</v>
      </c>
      <c r="D440" s="245" t="s">
        <v>746</v>
      </c>
      <c r="E440" s="240">
        <v>240</v>
      </c>
      <c r="F440" s="246">
        <f>'Приложение 8'!Q230</f>
        <v>10.4</v>
      </c>
      <c r="G440" s="246">
        <f>'Приложение 8'!R230</f>
        <v>10.4</v>
      </c>
      <c r="H440" s="246">
        <f>'Приложение 8'!S230</f>
        <v>10.4</v>
      </c>
    </row>
    <row r="441" spans="1:8" ht="31.5">
      <c r="A441" s="167" t="s">
        <v>546</v>
      </c>
      <c r="B441" s="267" t="s">
        <v>730</v>
      </c>
      <c r="C441" s="245"/>
      <c r="D441" s="245"/>
      <c r="E441" s="240"/>
      <c r="F441" s="246">
        <f>F442+F443</f>
        <v>131.5</v>
      </c>
      <c r="G441" s="246">
        <f>G442+G443</f>
        <v>132.3</v>
      </c>
      <c r="H441" s="246">
        <f>H442+H443</f>
        <v>132.4</v>
      </c>
    </row>
    <row r="442" spans="1:8" ht="31.5">
      <c r="A442" s="3" t="s">
        <v>321</v>
      </c>
      <c r="B442" s="267" t="s">
        <v>730</v>
      </c>
      <c r="C442" s="245" t="s">
        <v>467</v>
      </c>
      <c r="D442" s="245" t="s">
        <v>156</v>
      </c>
      <c r="E442" s="240">
        <v>120</v>
      </c>
      <c r="F442" s="246">
        <f>'Приложение 8'!Q239</f>
        <v>113.7</v>
      </c>
      <c r="G442" s="246">
        <f>'Приложение 8'!R239</f>
        <v>113.7</v>
      </c>
      <c r="H442" s="246">
        <f>'Приложение 8'!S239</f>
        <v>113.7</v>
      </c>
    </row>
    <row r="443" spans="1:8" ht="31.5">
      <c r="A443" s="5" t="s">
        <v>459</v>
      </c>
      <c r="B443" s="267" t="s">
        <v>730</v>
      </c>
      <c r="C443" s="245" t="s">
        <v>467</v>
      </c>
      <c r="D443" s="245" t="s">
        <v>156</v>
      </c>
      <c r="E443" s="240">
        <v>240</v>
      </c>
      <c r="F443" s="246">
        <f>'Приложение 8'!Q240</f>
        <v>17.8</v>
      </c>
      <c r="G443" s="246">
        <f>'Приложение 8'!R240</f>
        <v>18.6</v>
      </c>
      <c r="H443" s="246">
        <f>'Приложение 8'!S240</f>
        <v>18.7</v>
      </c>
    </row>
    <row r="444" spans="1:8" ht="94.5">
      <c r="A444" s="34" t="s">
        <v>458</v>
      </c>
      <c r="B444" s="267" t="s">
        <v>747</v>
      </c>
      <c r="C444" s="245"/>
      <c r="D444" s="245"/>
      <c r="E444" s="240"/>
      <c r="F444" s="246">
        <f>F445</f>
        <v>88.2</v>
      </c>
      <c r="G444" s="246">
        <f>G445</f>
        <v>88.2</v>
      </c>
      <c r="H444" s="246">
        <f>H445</f>
        <v>88.2</v>
      </c>
    </row>
    <row r="445" spans="1:8" ht="31.5">
      <c r="A445" s="34" t="s">
        <v>459</v>
      </c>
      <c r="B445" s="267" t="s">
        <v>747</v>
      </c>
      <c r="C445" s="245" t="s">
        <v>467</v>
      </c>
      <c r="D445" s="245" t="s">
        <v>748</v>
      </c>
      <c r="E445" s="240">
        <v>240</v>
      </c>
      <c r="F445" s="246">
        <f>'Приложение 8'!Q297</f>
        <v>88.2</v>
      </c>
      <c r="G445" s="246">
        <f>'Приложение 8'!R297</f>
        <v>88.2</v>
      </c>
      <c r="H445" s="246">
        <f>'Приложение 8'!S297</f>
        <v>88.2</v>
      </c>
    </row>
    <row r="446" spans="1:8" ht="78.75">
      <c r="A446" s="11" t="s">
        <v>327</v>
      </c>
      <c r="B446" s="267" t="s">
        <v>752</v>
      </c>
      <c r="C446" s="245"/>
      <c r="D446" s="245"/>
      <c r="E446" s="240"/>
      <c r="F446" s="246">
        <f>F447</f>
        <v>665.1</v>
      </c>
      <c r="G446" s="246">
        <f>G447</f>
        <v>663</v>
      </c>
      <c r="H446" s="246">
        <f>H447</f>
        <v>666.6</v>
      </c>
    </row>
    <row r="447" spans="1:8" ht="31.5">
      <c r="A447" s="11" t="s">
        <v>464</v>
      </c>
      <c r="B447" s="267" t="s">
        <v>752</v>
      </c>
      <c r="C447" s="245" t="s">
        <v>467</v>
      </c>
      <c r="D447" s="245" t="s">
        <v>146</v>
      </c>
      <c r="E447" s="240">
        <v>320</v>
      </c>
      <c r="F447" s="246">
        <f>'Приложение 8'!Q312</f>
        <v>665.1</v>
      </c>
      <c r="G447" s="246">
        <f>'Приложение 8'!R312</f>
        <v>663</v>
      </c>
      <c r="H447" s="246">
        <f>'Приложение 8'!S312</f>
        <v>666.6</v>
      </c>
    </row>
    <row r="448" spans="1:8" ht="78.75">
      <c r="A448" s="11" t="s">
        <v>52</v>
      </c>
      <c r="B448" s="267" t="s">
        <v>753</v>
      </c>
      <c r="C448" s="245"/>
      <c r="D448" s="245"/>
      <c r="E448" s="240"/>
      <c r="F448" s="246">
        <f>F449</f>
        <v>652.9</v>
      </c>
      <c r="G448" s="246">
        <f>G449</f>
        <v>654.4</v>
      </c>
      <c r="H448" s="246">
        <f>H449</f>
        <v>653.4</v>
      </c>
    </row>
    <row r="449" spans="1:8" ht="31.5">
      <c r="A449" s="11" t="s">
        <v>464</v>
      </c>
      <c r="B449" s="267" t="s">
        <v>753</v>
      </c>
      <c r="C449" s="245" t="s">
        <v>467</v>
      </c>
      <c r="D449" s="245" t="s">
        <v>146</v>
      </c>
      <c r="E449" s="240">
        <v>320</v>
      </c>
      <c r="F449" s="246">
        <f>'Приложение 8'!Q314</f>
        <v>652.9</v>
      </c>
      <c r="G449" s="246">
        <f>'Приложение 8'!R314</f>
        <v>654.4</v>
      </c>
      <c r="H449" s="246">
        <f>'Приложение 8'!S314</f>
        <v>653.4</v>
      </c>
    </row>
    <row r="450" spans="1:8" ht="31.5">
      <c r="A450" s="11" t="s">
        <v>546</v>
      </c>
      <c r="B450" s="267" t="s">
        <v>730</v>
      </c>
      <c r="C450" s="245"/>
      <c r="D450" s="245"/>
      <c r="E450" s="240"/>
      <c r="F450" s="246">
        <f>F451+F452</f>
        <v>1304.5</v>
      </c>
      <c r="G450" s="246">
        <f>G451+G452</f>
        <v>1304.5</v>
      </c>
      <c r="H450" s="246">
        <f>H451+H452</f>
        <v>1304.5</v>
      </c>
    </row>
    <row r="451" spans="1:8" ht="31.5">
      <c r="A451" s="11" t="s">
        <v>321</v>
      </c>
      <c r="B451" s="267" t="s">
        <v>730</v>
      </c>
      <c r="C451" s="245" t="s">
        <v>467</v>
      </c>
      <c r="D451" s="245" t="s">
        <v>755</v>
      </c>
      <c r="E451" s="240">
        <v>120</v>
      </c>
      <c r="F451" s="246">
        <f>'Приложение 8'!Q322</f>
        <v>1276.7</v>
      </c>
      <c r="G451" s="246">
        <f>'Приложение 8'!R322</f>
        <v>1276.7</v>
      </c>
      <c r="H451" s="246">
        <f>'Приложение 8'!S322</f>
        <v>1276.7</v>
      </c>
    </row>
    <row r="452" spans="1:8" ht="31.5">
      <c r="A452" s="191" t="s">
        <v>459</v>
      </c>
      <c r="B452" s="267" t="s">
        <v>730</v>
      </c>
      <c r="C452" s="245" t="s">
        <v>467</v>
      </c>
      <c r="D452" s="245" t="s">
        <v>755</v>
      </c>
      <c r="E452" s="240">
        <v>240</v>
      </c>
      <c r="F452" s="246">
        <f>'Приложение 8'!Q323</f>
        <v>27.8</v>
      </c>
      <c r="G452" s="246">
        <f>'Приложение 8'!R323</f>
        <v>27.8</v>
      </c>
      <c r="H452" s="246">
        <f>'Приложение 8'!S323</f>
        <v>27.8</v>
      </c>
    </row>
    <row r="453" spans="1:8" s="321" customFormat="1" ht="47.25">
      <c r="A453" s="322" t="s">
        <v>57</v>
      </c>
      <c r="B453" s="318" t="s">
        <v>732</v>
      </c>
      <c r="C453" s="319"/>
      <c r="D453" s="319"/>
      <c r="E453" s="318"/>
      <c r="F453" s="320">
        <f>F454+F459+F462</f>
        <v>30436.4</v>
      </c>
      <c r="G453" s="320">
        <f>G454+G459+G462</f>
        <v>39272</v>
      </c>
      <c r="H453" s="320">
        <f>H454+H459+H462</f>
        <v>33286.799999999996</v>
      </c>
    </row>
    <row r="454" spans="1:8" ht="31.5">
      <c r="A454" s="11" t="s">
        <v>102</v>
      </c>
      <c r="B454" s="267" t="s">
        <v>733</v>
      </c>
      <c r="C454" s="245"/>
      <c r="D454" s="245"/>
      <c r="E454" s="240"/>
      <c r="F454" s="246">
        <f>F455+F456+F457+F458</f>
        <v>16328.3</v>
      </c>
      <c r="G454" s="246">
        <f>G455+G456+G457+G458</f>
        <v>25163.899999999998</v>
      </c>
      <c r="H454" s="246">
        <f>H455+H456+H457+H458</f>
        <v>19178.699999999997</v>
      </c>
    </row>
    <row r="455" spans="1:8" ht="15.75">
      <c r="A455" s="11" t="s">
        <v>461</v>
      </c>
      <c r="B455" s="267" t="s">
        <v>733</v>
      </c>
      <c r="C455" s="245" t="s">
        <v>467</v>
      </c>
      <c r="D455" s="245" t="s">
        <v>144</v>
      </c>
      <c r="E455" s="240">
        <v>610</v>
      </c>
      <c r="F455" s="246">
        <f>'Приложение 8'!Q78</f>
        <v>360.6</v>
      </c>
      <c r="G455" s="246">
        <f>'Приложение 8'!R78</f>
        <v>360.6</v>
      </c>
      <c r="H455" s="246">
        <f>'Приложение 8'!S78</f>
        <v>360.6</v>
      </c>
    </row>
    <row r="456" spans="1:8" ht="15.75">
      <c r="A456" s="11" t="s">
        <v>499</v>
      </c>
      <c r="B456" s="267" t="s">
        <v>733</v>
      </c>
      <c r="C456" s="245" t="s">
        <v>467</v>
      </c>
      <c r="D456" s="245" t="s">
        <v>144</v>
      </c>
      <c r="E456" s="240">
        <v>620</v>
      </c>
      <c r="F456" s="246">
        <f>'Приложение 8'!Q79</f>
        <v>14188.9</v>
      </c>
      <c r="G456" s="246">
        <f>'Приложение 8'!R79</f>
        <v>23024.5</v>
      </c>
      <c r="H456" s="246">
        <f>'Приложение 8'!S79</f>
        <v>17039.3</v>
      </c>
    </row>
    <row r="457" spans="1:8" ht="21" customHeight="1">
      <c r="A457" s="11" t="s">
        <v>462</v>
      </c>
      <c r="B457" s="267" t="s">
        <v>733</v>
      </c>
      <c r="C457" s="245" t="s">
        <v>467</v>
      </c>
      <c r="D457" s="245" t="s">
        <v>737</v>
      </c>
      <c r="E457" s="240">
        <v>110</v>
      </c>
      <c r="F457" s="246">
        <f>'Приложение 8'!Q89</f>
        <v>1625.8</v>
      </c>
      <c r="G457" s="246">
        <f>'Приложение 8'!R89</f>
        <v>1625.8</v>
      </c>
      <c r="H457" s="246">
        <f>'Приложение 8'!S89</f>
        <v>1625.8</v>
      </c>
    </row>
    <row r="458" spans="1:8" ht="31.5">
      <c r="A458" s="5" t="s">
        <v>459</v>
      </c>
      <c r="B458" s="267" t="s">
        <v>733</v>
      </c>
      <c r="C458" s="245" t="s">
        <v>467</v>
      </c>
      <c r="D458" s="245" t="s">
        <v>737</v>
      </c>
      <c r="E458" s="240">
        <v>240</v>
      </c>
      <c r="F458" s="246">
        <f>'Приложение 8'!Q90</f>
        <v>153</v>
      </c>
      <c r="G458" s="246">
        <f>'Приложение 8'!R90</f>
        <v>153</v>
      </c>
      <c r="H458" s="246">
        <f>'Приложение 8'!S90</f>
        <v>153</v>
      </c>
    </row>
    <row r="459" spans="1:8" ht="63">
      <c r="A459" s="11" t="s">
        <v>610</v>
      </c>
      <c r="B459" s="267" t="s">
        <v>734</v>
      </c>
      <c r="C459" s="245"/>
      <c r="D459" s="245"/>
      <c r="E459" s="240"/>
      <c r="F459" s="246">
        <f>F460+F461</f>
        <v>9565.6</v>
      </c>
      <c r="G459" s="246">
        <f>G460+G461</f>
        <v>9565.6</v>
      </c>
      <c r="H459" s="246">
        <f>H460+H461</f>
        <v>9565.6</v>
      </c>
    </row>
    <row r="460" spans="1:8" ht="15.75">
      <c r="A460" s="11" t="s">
        <v>499</v>
      </c>
      <c r="B460" s="267" t="s">
        <v>734</v>
      </c>
      <c r="C460" s="245" t="s">
        <v>735</v>
      </c>
      <c r="D460" s="245" t="s">
        <v>144</v>
      </c>
      <c r="E460" s="240">
        <v>620</v>
      </c>
      <c r="F460" s="246">
        <f>'Приложение 8'!Q81</f>
        <v>9228.7</v>
      </c>
      <c r="G460" s="246">
        <f>'Приложение 8'!R81</f>
        <v>9228.7</v>
      </c>
      <c r="H460" s="246">
        <f>'Приложение 8'!S81</f>
        <v>9228.7</v>
      </c>
    </row>
    <row r="461" spans="1:8" ht="16.5" customHeight="1">
      <c r="A461" s="11" t="s">
        <v>462</v>
      </c>
      <c r="B461" s="267" t="s">
        <v>734</v>
      </c>
      <c r="C461" s="245" t="s">
        <v>467</v>
      </c>
      <c r="D461" s="245" t="s">
        <v>737</v>
      </c>
      <c r="E461" s="240">
        <v>110</v>
      </c>
      <c r="F461" s="246">
        <f>'Приложение 8'!Q92</f>
        <v>336.9</v>
      </c>
      <c r="G461" s="246">
        <f>'Приложение 8'!R92</f>
        <v>336.9</v>
      </c>
      <c r="H461" s="246">
        <f>'Приложение 8'!S92</f>
        <v>336.9</v>
      </c>
    </row>
    <row r="462" spans="1:8" ht="126">
      <c r="A462" s="11" t="s">
        <v>104</v>
      </c>
      <c r="B462" s="267" t="s">
        <v>736</v>
      </c>
      <c r="C462" s="245"/>
      <c r="D462" s="245"/>
      <c r="E462" s="240"/>
      <c r="F462" s="246">
        <f>F463</f>
        <v>4542.5</v>
      </c>
      <c r="G462" s="246">
        <f>G463</f>
        <v>4542.5</v>
      </c>
      <c r="H462" s="246">
        <f>H463</f>
        <v>4542.5</v>
      </c>
    </row>
    <row r="463" spans="1:8" ht="15.75">
      <c r="A463" s="11" t="s">
        <v>461</v>
      </c>
      <c r="B463" s="267" t="s">
        <v>736</v>
      </c>
      <c r="C463" s="245" t="s">
        <v>467</v>
      </c>
      <c r="D463" s="245" t="s">
        <v>144</v>
      </c>
      <c r="E463" s="240">
        <v>610</v>
      </c>
      <c r="F463" s="246">
        <f>'Приложение 8'!Q83</f>
        <v>4542.5</v>
      </c>
      <c r="G463" s="246">
        <f>'Приложение 8'!R83</f>
        <v>4542.5</v>
      </c>
      <c r="H463" s="246">
        <f>'Приложение 8'!S83</f>
        <v>4542.5</v>
      </c>
    </row>
    <row r="464" spans="1:8" s="321" customFormat="1" ht="63">
      <c r="A464" s="317" t="s">
        <v>56</v>
      </c>
      <c r="B464" s="318" t="s">
        <v>749</v>
      </c>
      <c r="C464" s="319"/>
      <c r="D464" s="319"/>
      <c r="E464" s="318"/>
      <c r="F464" s="320">
        <f>F465+F467+F469+F471</f>
        <v>2615</v>
      </c>
      <c r="G464" s="320">
        <f>G465+G467+G469+G471</f>
        <v>2615</v>
      </c>
      <c r="H464" s="320">
        <f>H465+H467+H469+H471</f>
        <v>2615</v>
      </c>
    </row>
    <row r="465" spans="1:8" ht="21.75" customHeight="1">
      <c r="A465" s="11" t="s">
        <v>67</v>
      </c>
      <c r="B465" s="267" t="s">
        <v>750</v>
      </c>
      <c r="C465" s="245"/>
      <c r="D465" s="245"/>
      <c r="E465" s="240"/>
      <c r="F465" s="246">
        <f>F466</f>
        <v>2160</v>
      </c>
      <c r="G465" s="246">
        <f>G466</f>
        <v>2160</v>
      </c>
      <c r="H465" s="246">
        <f>H466</f>
        <v>2160</v>
      </c>
    </row>
    <row r="466" spans="1:8" ht="15.75" customHeight="1">
      <c r="A466" s="11" t="s">
        <v>464</v>
      </c>
      <c r="B466" s="267" t="s">
        <v>750</v>
      </c>
      <c r="C466" s="268" t="s">
        <v>467</v>
      </c>
      <c r="D466" s="268" t="s">
        <v>751</v>
      </c>
      <c r="E466" s="240">
        <v>320</v>
      </c>
      <c r="F466" s="246">
        <f>'Приложение 8'!Q303</f>
        <v>2160</v>
      </c>
      <c r="G466" s="246">
        <f>'Приложение 8'!R303</f>
        <v>2160</v>
      </c>
      <c r="H466" s="246">
        <f>'Приложение 8'!S303</f>
        <v>2160</v>
      </c>
    </row>
    <row r="467" spans="1:8" ht="15.75" customHeight="1">
      <c r="A467" s="5" t="s">
        <v>70</v>
      </c>
      <c r="B467" s="267" t="s">
        <v>754</v>
      </c>
      <c r="C467" s="268"/>
      <c r="D467" s="268"/>
      <c r="E467" s="240"/>
      <c r="F467" s="246">
        <f>F468</f>
        <v>360</v>
      </c>
      <c r="G467" s="246">
        <f>G468</f>
        <v>360</v>
      </c>
      <c r="H467" s="246">
        <f>H468</f>
        <v>360</v>
      </c>
    </row>
    <row r="468" spans="1:8" ht="31.5">
      <c r="A468" s="5" t="s">
        <v>463</v>
      </c>
      <c r="B468" s="267" t="s">
        <v>754</v>
      </c>
      <c r="C468" s="245" t="s">
        <v>467</v>
      </c>
      <c r="D468" s="245" t="s">
        <v>146</v>
      </c>
      <c r="E468" s="240">
        <v>310</v>
      </c>
      <c r="F468" s="246">
        <f>'Приложение 8'!Q317</f>
        <v>360</v>
      </c>
      <c r="G468" s="246">
        <f>'Приложение 8'!R317</f>
        <v>360</v>
      </c>
      <c r="H468" s="246">
        <f>'Приложение 8'!S317</f>
        <v>360</v>
      </c>
    </row>
    <row r="469" spans="1:8" ht="47.25">
      <c r="A469" s="11" t="s">
        <v>603</v>
      </c>
      <c r="B469" s="267" t="s">
        <v>756</v>
      </c>
      <c r="C469" s="245"/>
      <c r="D469" s="245"/>
      <c r="E469" s="240"/>
      <c r="F469" s="246">
        <f>F470</f>
        <v>45</v>
      </c>
      <c r="G469" s="246">
        <f>G470</f>
        <v>45</v>
      </c>
      <c r="H469" s="246">
        <f>H470</f>
        <v>45</v>
      </c>
    </row>
    <row r="470" spans="1:8" ht="47.25">
      <c r="A470" s="5" t="s">
        <v>312</v>
      </c>
      <c r="B470" s="267" t="s">
        <v>756</v>
      </c>
      <c r="C470" s="245" t="s">
        <v>467</v>
      </c>
      <c r="D470" s="245" t="s">
        <v>755</v>
      </c>
      <c r="E470" s="240">
        <v>630</v>
      </c>
      <c r="F470" s="246">
        <f>'Приложение 8'!Q326</f>
        <v>45</v>
      </c>
      <c r="G470" s="246">
        <f>'Приложение 8'!R326</f>
        <v>45</v>
      </c>
      <c r="H470" s="246">
        <f>'Приложение 8'!S326</f>
        <v>45</v>
      </c>
    </row>
    <row r="471" spans="1:8" ht="15.75">
      <c r="A471" s="5" t="s">
        <v>637</v>
      </c>
      <c r="B471" s="267" t="s">
        <v>757</v>
      </c>
      <c r="C471" s="245"/>
      <c r="D471" s="245"/>
      <c r="E471" s="240"/>
      <c r="F471" s="246">
        <f>F472</f>
        <v>50</v>
      </c>
      <c r="G471" s="246">
        <f>G472</f>
        <v>50</v>
      </c>
      <c r="H471" s="246">
        <f>H472</f>
        <v>50</v>
      </c>
    </row>
    <row r="472" spans="1:8" ht="31.5">
      <c r="A472" s="191" t="s">
        <v>459</v>
      </c>
      <c r="B472" s="267" t="s">
        <v>757</v>
      </c>
      <c r="C472" s="245" t="s">
        <v>467</v>
      </c>
      <c r="D472" s="245" t="s">
        <v>755</v>
      </c>
      <c r="E472" s="240">
        <v>240</v>
      </c>
      <c r="F472" s="246">
        <f>'Приложение 8'!Q328</f>
        <v>50</v>
      </c>
      <c r="G472" s="246">
        <f>'Приложение 8'!R328</f>
        <v>50</v>
      </c>
      <c r="H472" s="246">
        <f>'Приложение 8'!S328</f>
        <v>50</v>
      </c>
    </row>
    <row r="473" spans="1:8" s="252" customFormat="1" ht="63">
      <c r="A473" s="334" t="s">
        <v>660</v>
      </c>
      <c r="B473" s="243" t="s">
        <v>307</v>
      </c>
      <c r="C473" s="244"/>
      <c r="D473" s="244"/>
      <c r="E473" s="243"/>
      <c r="F473" s="247">
        <f>F474</f>
        <v>0</v>
      </c>
      <c r="G473" s="247">
        <f aca="true" t="shared" si="36" ref="G473:H475">G474</f>
        <v>0</v>
      </c>
      <c r="H473" s="247">
        <f t="shared" si="36"/>
        <v>203.4</v>
      </c>
    </row>
    <row r="474" spans="1:8" ht="63">
      <c r="A474" s="125" t="s">
        <v>717</v>
      </c>
      <c r="B474" s="267" t="s">
        <v>308</v>
      </c>
      <c r="C474" s="245"/>
      <c r="D474" s="245"/>
      <c r="E474" s="240"/>
      <c r="F474" s="246">
        <f>F475</f>
        <v>0</v>
      </c>
      <c r="G474" s="246">
        <f t="shared" si="36"/>
        <v>0</v>
      </c>
      <c r="H474" s="246">
        <f t="shared" si="36"/>
        <v>203.4</v>
      </c>
    </row>
    <row r="475" spans="1:8" ht="15.75">
      <c r="A475" s="18" t="s">
        <v>538</v>
      </c>
      <c r="B475" s="267" t="s">
        <v>309</v>
      </c>
      <c r="C475" s="245"/>
      <c r="D475" s="245"/>
      <c r="E475" s="240"/>
      <c r="F475" s="246">
        <f>F476</f>
        <v>0</v>
      </c>
      <c r="G475" s="246">
        <f t="shared" si="36"/>
        <v>0</v>
      </c>
      <c r="H475" s="246">
        <f t="shared" si="36"/>
        <v>203.4</v>
      </c>
    </row>
    <row r="476" spans="1:8" ht="21.75" customHeight="1">
      <c r="A476" s="18" t="s">
        <v>459</v>
      </c>
      <c r="B476" s="267" t="s">
        <v>309</v>
      </c>
      <c r="C476" s="245" t="s">
        <v>467</v>
      </c>
      <c r="D476" s="245" t="s">
        <v>218</v>
      </c>
      <c r="E476" s="240">
        <v>240</v>
      </c>
      <c r="F476" s="246">
        <f>'Приложение 8'!Q213</f>
        <v>0</v>
      </c>
      <c r="G476" s="246">
        <f>'Приложение 8'!R213</f>
        <v>0</v>
      </c>
      <c r="H476" s="246">
        <f>'Приложение 8'!S213</f>
        <v>203.4</v>
      </c>
    </row>
    <row r="477" spans="1:8" ht="15.75" customHeight="1">
      <c r="A477" s="11"/>
      <c r="B477" s="267"/>
      <c r="C477" s="268"/>
      <c r="D477" s="268"/>
      <c r="E477" s="240"/>
      <c r="F477" s="246"/>
      <c r="G477" s="312"/>
      <c r="H477" s="312"/>
    </row>
    <row r="478" spans="1:8" s="252" customFormat="1" ht="14.25">
      <c r="A478" s="391" t="s">
        <v>230</v>
      </c>
      <c r="B478" s="392"/>
      <c r="C478" s="392"/>
      <c r="D478" s="392"/>
      <c r="E478" s="393"/>
      <c r="F478" s="259">
        <f>F17+F41+F49+F76+F86+F100+F184+F206+F217+F261+F292+F311+F328+F335+F345+F349+F359+F388+F473</f>
        <v>513320.1</v>
      </c>
      <c r="G478" s="259">
        <f>G17+G41+G49+G76+G86+G100+G184+G206+G217+G261+G292+G311+G328+G335+G345+G349+G359+G388+G473</f>
        <v>481675.6000000001</v>
      </c>
      <c r="H478" s="259">
        <f>H17+H41+H49+H76+H86+H100+H184+H206+H217+H261+H292+H311+H328+H335+H345+H349+H359+H388+H473</f>
        <v>470120.9</v>
      </c>
    </row>
    <row r="479" ht="15">
      <c r="F479" s="284" t="s">
        <v>395</v>
      </c>
    </row>
  </sheetData>
  <sheetProtection/>
  <mergeCells count="17">
    <mergeCell ref="A10:F10"/>
    <mergeCell ref="B1:F1"/>
    <mergeCell ref="B2:F2"/>
    <mergeCell ref="B3:F3"/>
    <mergeCell ref="B4:F4"/>
    <mergeCell ref="B5:F5"/>
    <mergeCell ref="B6:F6"/>
    <mergeCell ref="B7:F7"/>
    <mergeCell ref="A11:F11"/>
    <mergeCell ref="A478:E478"/>
    <mergeCell ref="A14:A15"/>
    <mergeCell ref="B14:B15"/>
    <mergeCell ref="C14:C15"/>
    <mergeCell ref="D14:D15"/>
    <mergeCell ref="E14:E15"/>
    <mergeCell ref="A12:F12"/>
    <mergeCell ref="F14:H14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249" customWidth="1"/>
    <col min="2" max="2" width="15.00390625" style="249" customWidth="1"/>
    <col min="3" max="3" width="6.8515625" style="253" customWidth="1"/>
    <col min="4" max="4" width="5.28125" style="253" customWidth="1"/>
    <col min="5" max="5" width="6.28125" style="249" customWidth="1"/>
    <col min="6" max="6" width="10.8515625" style="254" hidden="1" customWidth="1"/>
    <col min="7" max="7" width="10.7109375" style="254" customWidth="1"/>
    <col min="8" max="8" width="10.140625" style="254" customWidth="1"/>
    <col min="9" max="16384" width="9.140625" style="249" customWidth="1"/>
  </cols>
  <sheetData>
    <row r="1" spans="2:8" ht="18.75">
      <c r="B1" s="403" t="s">
        <v>560</v>
      </c>
      <c r="C1" s="403"/>
      <c r="D1" s="403"/>
      <c r="E1" s="403"/>
      <c r="F1" s="403"/>
      <c r="G1" s="403"/>
      <c r="H1" s="403"/>
    </row>
    <row r="2" spans="2:8" ht="18.75">
      <c r="B2" s="398" t="s">
        <v>248</v>
      </c>
      <c r="C2" s="398"/>
      <c r="D2" s="398"/>
      <c r="E2" s="398"/>
      <c r="F2" s="398"/>
      <c r="G2" s="398"/>
      <c r="H2" s="398"/>
    </row>
    <row r="3" spans="2:8" ht="18.75">
      <c r="B3" s="398" t="s">
        <v>710</v>
      </c>
      <c r="C3" s="398"/>
      <c r="D3" s="398"/>
      <c r="E3" s="398"/>
      <c r="F3" s="398"/>
      <c r="G3" s="398"/>
      <c r="H3" s="398"/>
    </row>
    <row r="4" spans="1:9" ht="22.5" customHeight="1">
      <c r="A4" s="248"/>
      <c r="B4" s="399" t="s">
        <v>712</v>
      </c>
      <c r="C4" s="399"/>
      <c r="D4" s="399"/>
      <c r="E4" s="399"/>
      <c r="F4" s="270"/>
      <c r="G4" s="270"/>
      <c r="H4" s="270"/>
      <c r="I4" s="270"/>
    </row>
    <row r="5" spans="1:9" ht="22.5" customHeight="1">
      <c r="A5" s="248"/>
      <c r="B5" s="400" t="s">
        <v>248</v>
      </c>
      <c r="C5" s="400"/>
      <c r="D5" s="400"/>
      <c r="E5" s="400"/>
      <c r="F5" s="400"/>
      <c r="G5" s="400"/>
      <c r="H5" s="400"/>
      <c r="I5" s="400"/>
    </row>
    <row r="6" spans="1:9" ht="19.5" customHeight="1">
      <c r="A6" s="248"/>
      <c r="B6" s="399" t="s">
        <v>249</v>
      </c>
      <c r="C6" s="399"/>
      <c r="D6" s="399"/>
      <c r="E6" s="399"/>
      <c r="F6" s="399"/>
      <c r="G6" s="399"/>
      <c r="H6" s="399"/>
      <c r="I6" s="399"/>
    </row>
    <row r="7" spans="1:9" ht="19.5" customHeight="1">
      <c r="A7" s="248"/>
      <c r="B7" s="399" t="s">
        <v>578</v>
      </c>
      <c r="C7" s="399"/>
      <c r="D7" s="399"/>
      <c r="E7" s="399"/>
      <c r="F7" s="399"/>
      <c r="G7" s="399"/>
      <c r="H7" s="399"/>
      <c r="I7" s="399"/>
    </row>
    <row r="8" spans="1:9" ht="18.75">
      <c r="A8" s="248"/>
      <c r="B8" s="187" t="s">
        <v>711</v>
      </c>
      <c r="C8" s="187"/>
      <c r="D8" s="187"/>
      <c r="E8" s="187"/>
      <c r="F8" s="250"/>
      <c r="G8" s="250"/>
      <c r="H8" s="251"/>
      <c r="I8" s="189"/>
    </row>
    <row r="9" spans="1:9" ht="18.75">
      <c r="A9" s="248"/>
      <c r="B9" s="187"/>
      <c r="C9" s="187"/>
      <c r="D9" s="187"/>
      <c r="E9" s="187"/>
      <c r="F9" s="250"/>
      <c r="G9" s="250"/>
      <c r="H9" s="251"/>
      <c r="I9" s="189"/>
    </row>
    <row r="10" spans="1:9" ht="18.75">
      <c r="A10" s="390" t="s">
        <v>145</v>
      </c>
      <c r="B10" s="390"/>
      <c r="C10" s="390"/>
      <c r="D10" s="390"/>
      <c r="E10" s="390"/>
      <c r="F10" s="390"/>
      <c r="G10" s="390"/>
      <c r="H10" s="390"/>
      <c r="I10" s="237"/>
    </row>
    <row r="11" spans="1:9" ht="18.75">
      <c r="A11" s="390" t="s">
        <v>511</v>
      </c>
      <c r="B11" s="390"/>
      <c r="C11" s="390"/>
      <c r="D11" s="390"/>
      <c r="E11" s="390"/>
      <c r="F11" s="390"/>
      <c r="G11" s="390"/>
      <c r="H11" s="390"/>
      <c r="I11" s="236"/>
    </row>
    <row r="12" spans="1:9" ht="18.75">
      <c r="A12" s="396" t="s">
        <v>245</v>
      </c>
      <c r="B12" s="396"/>
      <c r="C12" s="396"/>
      <c r="D12" s="396"/>
      <c r="E12" s="396"/>
      <c r="F12" s="396"/>
      <c r="G12" s="396"/>
      <c r="H12" s="396"/>
      <c r="I12" s="235"/>
    </row>
    <row r="13" spans="1:8" ht="30.75" customHeight="1">
      <c r="A13" s="260"/>
      <c r="B13" s="260"/>
      <c r="C13" s="261"/>
      <c r="D13" s="261"/>
      <c r="E13" s="260"/>
      <c r="F13" s="262"/>
      <c r="G13" s="402" t="s">
        <v>585</v>
      </c>
      <c r="H13" s="402"/>
    </row>
    <row r="14" spans="1:8" ht="15.75">
      <c r="A14" s="404" t="s">
        <v>259</v>
      </c>
      <c r="B14" s="404" t="s">
        <v>255</v>
      </c>
      <c r="C14" s="405" t="s">
        <v>258</v>
      </c>
      <c r="D14" s="405" t="s">
        <v>143</v>
      </c>
      <c r="E14" s="404" t="s">
        <v>254</v>
      </c>
      <c r="F14" s="401" t="s">
        <v>253</v>
      </c>
      <c r="G14" s="401"/>
      <c r="H14" s="401"/>
    </row>
    <row r="15" spans="1:8" ht="15.75">
      <c r="A15" s="404"/>
      <c r="B15" s="404"/>
      <c r="C15" s="405"/>
      <c r="D15" s="405"/>
      <c r="E15" s="404"/>
      <c r="F15" s="263" t="s">
        <v>583</v>
      </c>
      <c r="G15" s="263" t="s">
        <v>41</v>
      </c>
      <c r="H15" s="263" t="s">
        <v>577</v>
      </c>
    </row>
    <row r="16" spans="1:8" ht="15.75">
      <c r="A16" s="264">
        <v>1</v>
      </c>
      <c r="B16" s="264">
        <v>2</v>
      </c>
      <c r="C16" s="265">
        <v>3</v>
      </c>
      <c r="D16" s="265">
        <v>4</v>
      </c>
      <c r="E16" s="264">
        <v>5</v>
      </c>
      <c r="F16" s="265">
        <v>6</v>
      </c>
      <c r="G16" s="265" t="s">
        <v>246</v>
      </c>
      <c r="H16" s="265" t="s">
        <v>247</v>
      </c>
    </row>
    <row r="17" spans="1:8" s="252" customFormat="1" ht="81.75" customHeight="1">
      <c r="A17" s="257" t="s">
        <v>513</v>
      </c>
      <c r="B17" s="243" t="s">
        <v>469</v>
      </c>
      <c r="C17" s="244"/>
      <c r="D17" s="244"/>
      <c r="E17" s="243"/>
      <c r="F17" s="247" t="e">
        <f>F18+#REF!+F21+F24+F27+#REF!</f>
        <v>#REF!</v>
      </c>
      <c r="G17" s="247" t="e">
        <f>G18+G21+G24+G27</f>
        <v>#REF!</v>
      </c>
      <c r="H17" s="247">
        <v>0</v>
      </c>
    </row>
    <row r="18" spans="1:8" ht="31.5">
      <c r="A18" s="266" t="s">
        <v>413</v>
      </c>
      <c r="B18" s="267" t="s">
        <v>475</v>
      </c>
      <c r="C18" s="268"/>
      <c r="D18" s="268"/>
      <c r="E18" s="267"/>
      <c r="F18" s="269">
        <f>F19</f>
        <v>3250.7</v>
      </c>
      <c r="G18" s="269" t="e">
        <f>G19</f>
        <v>#REF!</v>
      </c>
      <c r="H18" s="269">
        <v>0</v>
      </c>
    </row>
    <row r="19" spans="1:8" ht="47.25">
      <c r="A19" s="266" t="s">
        <v>474</v>
      </c>
      <c r="B19" s="267" t="s">
        <v>476</v>
      </c>
      <c r="C19" s="268"/>
      <c r="D19" s="268"/>
      <c r="E19" s="267"/>
      <c r="F19" s="269">
        <f>SUM(F20:F20)</f>
        <v>3250.7</v>
      </c>
      <c r="G19" s="269" t="e">
        <f>G20</f>
        <v>#REF!</v>
      </c>
      <c r="H19" s="269">
        <v>0</v>
      </c>
    </row>
    <row r="20" spans="1:8" ht="47.25">
      <c r="A20" s="266" t="s">
        <v>459</v>
      </c>
      <c r="B20" s="267" t="s">
        <v>476</v>
      </c>
      <c r="C20" s="268" t="s">
        <v>467</v>
      </c>
      <c r="D20" s="268" t="s">
        <v>147</v>
      </c>
      <c r="E20" s="267">
        <v>240</v>
      </c>
      <c r="F20" s="269">
        <f>'Приложение 8'!Q120</f>
        <v>3250.7</v>
      </c>
      <c r="G20" s="269" t="e">
        <f>#REF!</f>
        <v>#REF!</v>
      </c>
      <c r="H20" s="269">
        <v>0</v>
      </c>
    </row>
    <row r="21" spans="1:8" ht="47.25">
      <c r="A21" s="266" t="s">
        <v>16</v>
      </c>
      <c r="B21" s="267" t="s">
        <v>471</v>
      </c>
      <c r="C21" s="268"/>
      <c r="D21" s="268"/>
      <c r="E21" s="267"/>
      <c r="F21" s="269">
        <f>F22</f>
        <v>7401.5</v>
      </c>
      <c r="G21" s="269" t="e">
        <f>G22</f>
        <v>#REF!</v>
      </c>
      <c r="H21" s="269">
        <v>0</v>
      </c>
    </row>
    <row r="22" spans="1:8" ht="31.5">
      <c r="A22" s="266" t="s">
        <v>504</v>
      </c>
      <c r="B22" s="267" t="s">
        <v>35</v>
      </c>
      <c r="C22" s="268"/>
      <c r="D22" s="268"/>
      <c r="E22" s="267"/>
      <c r="F22" s="269">
        <f>F23</f>
        <v>7401.5</v>
      </c>
      <c r="G22" s="269" t="e">
        <f>G23</f>
        <v>#REF!</v>
      </c>
      <c r="H22" s="269">
        <v>0</v>
      </c>
    </row>
    <row r="23" spans="1:8" ht="47.25">
      <c r="A23" s="266" t="s">
        <v>459</v>
      </c>
      <c r="B23" s="267" t="s">
        <v>35</v>
      </c>
      <c r="C23" s="268" t="s">
        <v>467</v>
      </c>
      <c r="D23" s="268" t="s">
        <v>147</v>
      </c>
      <c r="E23" s="267">
        <v>240</v>
      </c>
      <c r="F23" s="269">
        <f>'Приложение 8'!Q127</f>
        <v>7401.5</v>
      </c>
      <c r="G23" s="269" t="e">
        <f>#REF!</f>
        <v>#REF!</v>
      </c>
      <c r="H23" s="269">
        <v>0</v>
      </c>
    </row>
    <row r="24" spans="1:8" ht="47.25">
      <c r="A24" s="266" t="s">
        <v>515</v>
      </c>
      <c r="B24" s="267" t="s">
        <v>472</v>
      </c>
      <c r="C24" s="268"/>
      <c r="D24" s="268"/>
      <c r="E24" s="267"/>
      <c r="F24" s="269">
        <f>F25</f>
        <v>200</v>
      </c>
      <c r="G24" s="269" t="e">
        <f>G25</f>
        <v>#REF!</v>
      </c>
      <c r="H24" s="269">
        <v>0</v>
      </c>
    </row>
    <row r="25" spans="1:8" ht="31.5">
      <c r="A25" s="266" t="s">
        <v>504</v>
      </c>
      <c r="B25" s="267" t="s">
        <v>516</v>
      </c>
      <c r="C25" s="268"/>
      <c r="D25" s="268"/>
      <c r="E25" s="267"/>
      <c r="F25" s="269">
        <f>F26</f>
        <v>200</v>
      </c>
      <c r="G25" s="269" t="e">
        <f>G26</f>
        <v>#REF!</v>
      </c>
      <c r="H25" s="269">
        <v>0</v>
      </c>
    </row>
    <row r="26" spans="1:8" ht="47.25">
      <c r="A26" s="266" t="s">
        <v>459</v>
      </c>
      <c r="B26" s="267" t="s">
        <v>516</v>
      </c>
      <c r="C26" s="268" t="s">
        <v>148</v>
      </c>
      <c r="D26" s="268" t="s">
        <v>147</v>
      </c>
      <c r="E26" s="267">
        <v>240</v>
      </c>
      <c r="F26" s="269">
        <f>'Приложение 8'!Q629</f>
        <v>200</v>
      </c>
      <c r="G26" s="269" t="e">
        <f>#REF!</f>
        <v>#REF!</v>
      </c>
      <c r="H26" s="269">
        <v>0</v>
      </c>
    </row>
    <row r="27" spans="1:8" ht="63">
      <c r="A27" s="266" t="s">
        <v>786</v>
      </c>
      <c r="B27" s="267" t="s">
        <v>500</v>
      </c>
      <c r="C27" s="268"/>
      <c r="D27" s="268"/>
      <c r="E27" s="267"/>
      <c r="F27" s="269" t="e">
        <f>#REF!</f>
        <v>#REF!</v>
      </c>
      <c r="G27" s="269" t="e">
        <f>G28</f>
        <v>#REF!</v>
      </c>
      <c r="H27" s="269">
        <v>0</v>
      </c>
    </row>
    <row r="28" spans="1:8" ht="94.5">
      <c r="A28" s="266" t="s">
        <v>33</v>
      </c>
      <c r="B28" s="267" t="s">
        <v>34</v>
      </c>
      <c r="C28" s="268"/>
      <c r="D28" s="268"/>
      <c r="E28" s="267"/>
      <c r="F28" s="269"/>
      <c r="G28" s="269" t="e">
        <f>G29</f>
        <v>#REF!</v>
      </c>
      <c r="H28" s="269">
        <v>0</v>
      </c>
    </row>
    <row r="29" spans="1:8" ht="47.25">
      <c r="A29" s="266" t="s">
        <v>459</v>
      </c>
      <c r="B29" s="267" t="s">
        <v>34</v>
      </c>
      <c r="C29" s="268" t="s">
        <v>467</v>
      </c>
      <c r="D29" s="268" t="s">
        <v>147</v>
      </c>
      <c r="E29" s="267">
        <v>240</v>
      </c>
      <c r="F29" s="269"/>
      <c r="G29" s="269" t="e">
        <f>#REF!</f>
        <v>#REF!</v>
      </c>
      <c r="H29" s="269">
        <v>0</v>
      </c>
    </row>
    <row r="30" spans="1:8" s="252" customFormat="1" ht="94.5">
      <c r="A30" s="257" t="s">
        <v>44</v>
      </c>
      <c r="B30" s="243" t="s">
        <v>113</v>
      </c>
      <c r="C30" s="244"/>
      <c r="D30" s="244"/>
      <c r="E30" s="243"/>
      <c r="F30" s="247">
        <f aca="true" t="shared" si="0" ref="F30:G32">F31</f>
        <v>500</v>
      </c>
      <c r="G30" s="247">
        <f t="shared" si="0"/>
        <v>30</v>
      </c>
      <c r="H30" s="247">
        <v>0</v>
      </c>
    </row>
    <row r="31" spans="1:8" ht="63">
      <c r="A31" s="258" t="s">
        <v>45</v>
      </c>
      <c r="B31" s="240" t="s">
        <v>114</v>
      </c>
      <c r="C31" s="245"/>
      <c r="D31" s="245"/>
      <c r="E31" s="240"/>
      <c r="F31" s="246">
        <f t="shared" si="0"/>
        <v>500</v>
      </c>
      <c r="G31" s="246">
        <f t="shared" si="0"/>
        <v>30</v>
      </c>
      <c r="H31" s="246">
        <v>0</v>
      </c>
    </row>
    <row r="32" spans="1:8" ht="47.25">
      <c r="A32" s="258" t="s">
        <v>47</v>
      </c>
      <c r="B32" s="240" t="s">
        <v>48</v>
      </c>
      <c r="C32" s="245"/>
      <c r="D32" s="245"/>
      <c r="E32" s="240"/>
      <c r="F32" s="246">
        <f t="shared" si="0"/>
        <v>500</v>
      </c>
      <c r="G32" s="246">
        <f t="shared" si="0"/>
        <v>30</v>
      </c>
      <c r="H32" s="246">
        <v>0</v>
      </c>
    </row>
    <row r="33" spans="1:8" ht="47.25">
      <c r="A33" s="258" t="s">
        <v>459</v>
      </c>
      <c r="B33" s="240" t="s">
        <v>48</v>
      </c>
      <c r="C33" s="245" t="s">
        <v>467</v>
      </c>
      <c r="D33" s="245" t="s">
        <v>154</v>
      </c>
      <c r="E33" s="240">
        <v>240</v>
      </c>
      <c r="F33" s="246">
        <f>'Приложение 8'!Q43</f>
        <v>500</v>
      </c>
      <c r="G33" s="246">
        <v>30</v>
      </c>
      <c r="H33" s="246">
        <v>0</v>
      </c>
    </row>
    <row r="34" spans="1:8" s="252" customFormat="1" ht="110.25">
      <c r="A34" s="257" t="s">
        <v>547</v>
      </c>
      <c r="B34" s="243" t="s">
        <v>40</v>
      </c>
      <c r="C34" s="244"/>
      <c r="D34" s="244"/>
      <c r="E34" s="243"/>
      <c r="F34" s="247">
        <f>F36+F38</f>
        <v>2548</v>
      </c>
      <c r="G34" s="247" t="e">
        <f>G35</f>
        <v>#REF!</v>
      </c>
      <c r="H34" s="247" t="e">
        <f>H35</f>
        <v>#REF!</v>
      </c>
    </row>
    <row r="35" spans="1:8" s="252" customFormat="1" ht="63">
      <c r="A35" s="266" t="s">
        <v>714</v>
      </c>
      <c r="B35" s="267" t="s">
        <v>715</v>
      </c>
      <c r="C35" s="244"/>
      <c r="D35" s="244"/>
      <c r="E35" s="243"/>
      <c r="F35" s="247"/>
      <c r="G35" s="269" t="e">
        <f>G36+G38</f>
        <v>#REF!</v>
      </c>
      <c r="H35" s="269" t="e">
        <f>H36+H38</f>
        <v>#REF!</v>
      </c>
    </row>
    <row r="36" spans="1:8" ht="63">
      <c r="A36" s="266" t="s">
        <v>542</v>
      </c>
      <c r="B36" s="267" t="s">
        <v>553</v>
      </c>
      <c r="C36" s="268"/>
      <c r="D36" s="268"/>
      <c r="E36" s="267"/>
      <c r="F36" s="269">
        <f>F37</f>
        <v>1548</v>
      </c>
      <c r="G36" s="269" t="e">
        <f>G37</f>
        <v>#REF!</v>
      </c>
      <c r="H36" s="269" t="e">
        <f>H37</f>
        <v>#REF!</v>
      </c>
    </row>
    <row r="37" spans="1:8" ht="15.75">
      <c r="A37" s="266" t="s">
        <v>313</v>
      </c>
      <c r="B37" s="267" t="s">
        <v>553</v>
      </c>
      <c r="C37" s="268" t="s">
        <v>467</v>
      </c>
      <c r="D37" s="268" t="s">
        <v>164</v>
      </c>
      <c r="E37" s="267">
        <v>410</v>
      </c>
      <c r="F37" s="269">
        <f>'Приложение 8'!Q188</f>
        <v>1548</v>
      </c>
      <c r="G37" s="269" t="e">
        <f>#REF!</f>
        <v>#REF!</v>
      </c>
      <c r="H37" s="269" t="e">
        <f>#REF!</f>
        <v>#REF!</v>
      </c>
    </row>
    <row r="38" spans="1:8" ht="63">
      <c r="A38" s="266" t="s">
        <v>556</v>
      </c>
      <c r="B38" s="267" t="s">
        <v>557</v>
      </c>
      <c r="C38" s="268"/>
      <c r="D38" s="268"/>
      <c r="E38" s="267"/>
      <c r="F38" s="269">
        <f>F39</f>
        <v>1000</v>
      </c>
      <c r="G38" s="269" t="e">
        <f>G39</f>
        <v>#REF!</v>
      </c>
      <c r="H38" s="269" t="e">
        <f>H39</f>
        <v>#REF!</v>
      </c>
    </row>
    <row r="39" spans="1:8" ht="15.75">
      <c r="A39" s="266" t="s">
        <v>313</v>
      </c>
      <c r="B39" s="267" t="s">
        <v>557</v>
      </c>
      <c r="C39" s="268" t="s">
        <v>467</v>
      </c>
      <c r="D39" s="268" t="s">
        <v>164</v>
      </c>
      <c r="E39" s="267">
        <v>410</v>
      </c>
      <c r="F39" s="269">
        <f>'Приложение 8'!Q190</f>
        <v>1000</v>
      </c>
      <c r="G39" s="269" t="e">
        <f>#REF!</f>
        <v>#REF!</v>
      </c>
      <c r="H39" s="269" t="e">
        <f>#REF!</f>
        <v>#REF!</v>
      </c>
    </row>
    <row r="40" spans="1:8" s="252" customFormat="1" ht="78.75">
      <c r="A40" s="257" t="s">
        <v>446</v>
      </c>
      <c r="B40" s="243" t="s">
        <v>165</v>
      </c>
      <c r="C40" s="244"/>
      <c r="D40" s="244"/>
      <c r="E40" s="243"/>
      <c r="F40" s="247" t="e">
        <f>F41+F44+F49+F54+F62</f>
        <v>#REF!</v>
      </c>
      <c r="G40" s="247" t="e">
        <f>G41+G44+G49+G54+G62</f>
        <v>#REF!</v>
      </c>
      <c r="H40" s="247" t="e">
        <f>H41+H44+H49+H54+H62</f>
        <v>#REF!</v>
      </c>
    </row>
    <row r="41" spans="1:8" ht="78.75">
      <c r="A41" s="266" t="s">
        <v>229</v>
      </c>
      <c r="B41" s="267" t="s">
        <v>166</v>
      </c>
      <c r="C41" s="268"/>
      <c r="D41" s="268"/>
      <c r="E41" s="267"/>
      <c r="F41" s="269">
        <f aca="true" t="shared" si="1" ref="F41:H42">F42</f>
        <v>70</v>
      </c>
      <c r="G41" s="269" t="e">
        <f t="shared" si="1"/>
        <v>#REF!</v>
      </c>
      <c r="H41" s="269" t="e">
        <f t="shared" si="1"/>
        <v>#REF!</v>
      </c>
    </row>
    <row r="42" spans="1:8" ht="94.5">
      <c r="A42" s="266" t="s">
        <v>250</v>
      </c>
      <c r="B42" s="267" t="s">
        <v>167</v>
      </c>
      <c r="C42" s="268"/>
      <c r="D42" s="268"/>
      <c r="E42" s="267"/>
      <c r="F42" s="269">
        <f t="shared" si="1"/>
        <v>70</v>
      </c>
      <c r="G42" s="269" t="e">
        <f t="shared" si="1"/>
        <v>#REF!</v>
      </c>
      <c r="H42" s="269" t="e">
        <f t="shared" si="1"/>
        <v>#REF!</v>
      </c>
    </row>
    <row r="43" spans="1:8" ht="47.25">
      <c r="A43" s="266" t="s">
        <v>459</v>
      </c>
      <c r="B43" s="267" t="s">
        <v>167</v>
      </c>
      <c r="C43" s="268" t="s">
        <v>468</v>
      </c>
      <c r="D43" s="268" t="s">
        <v>150</v>
      </c>
      <c r="E43" s="267">
        <v>240</v>
      </c>
      <c r="F43" s="269">
        <f>'Приложение 8'!Q586</f>
        <v>70</v>
      </c>
      <c r="G43" s="269" t="e">
        <f>#REF!</f>
        <v>#REF!</v>
      </c>
      <c r="H43" s="269" t="e">
        <f>#REF!</f>
        <v>#REF!</v>
      </c>
    </row>
    <row r="44" spans="1:8" ht="63">
      <c r="A44" s="266" t="s">
        <v>84</v>
      </c>
      <c r="B44" s="267" t="s">
        <v>168</v>
      </c>
      <c r="C44" s="268"/>
      <c r="D44" s="268"/>
      <c r="E44" s="267"/>
      <c r="F44" s="269">
        <f>F45+F47</f>
        <v>130</v>
      </c>
      <c r="G44" s="269" t="e">
        <f>G45+G47</f>
        <v>#REF!</v>
      </c>
      <c r="H44" s="269" t="e">
        <f>H45+H47</f>
        <v>#REF!</v>
      </c>
    </row>
    <row r="45" spans="1:8" ht="15.75">
      <c r="A45" s="266" t="s">
        <v>90</v>
      </c>
      <c r="B45" s="267" t="s">
        <v>169</v>
      </c>
      <c r="C45" s="268"/>
      <c r="D45" s="268"/>
      <c r="E45" s="267"/>
      <c r="F45" s="269">
        <f>F46</f>
        <v>130</v>
      </c>
      <c r="G45" s="269" t="e">
        <f>G46</f>
        <v>#REF!</v>
      </c>
      <c r="H45" s="269" t="e">
        <f>H46</f>
        <v>#REF!</v>
      </c>
    </row>
    <row r="46" spans="1:8" ht="15.75">
      <c r="A46" s="266" t="s">
        <v>461</v>
      </c>
      <c r="B46" s="267" t="s">
        <v>169</v>
      </c>
      <c r="C46" s="268" t="s">
        <v>468</v>
      </c>
      <c r="D46" s="268" t="s">
        <v>149</v>
      </c>
      <c r="E46" s="267">
        <v>610</v>
      </c>
      <c r="F46" s="269">
        <f>'Приложение 8'!Q454</f>
        <v>130</v>
      </c>
      <c r="G46" s="269" t="e">
        <f>#REF!</f>
        <v>#REF!</v>
      </c>
      <c r="H46" s="269" t="e">
        <f>#REF!</f>
        <v>#REF!</v>
      </c>
    </row>
    <row r="47" spans="1:8" ht="31.5">
      <c r="A47" s="266" t="s">
        <v>93</v>
      </c>
      <c r="B47" s="267" t="s">
        <v>170</v>
      </c>
      <c r="C47" s="268"/>
      <c r="D47" s="268"/>
      <c r="E47" s="267"/>
      <c r="F47" s="269">
        <f>F48</f>
        <v>0</v>
      </c>
      <c r="G47" s="269" t="e">
        <f>G48</f>
        <v>#REF!</v>
      </c>
      <c r="H47" s="269" t="e">
        <f>H48</f>
        <v>#REF!</v>
      </c>
    </row>
    <row r="48" spans="1:8" ht="15.75">
      <c r="A48" s="266" t="s">
        <v>461</v>
      </c>
      <c r="B48" s="267" t="s">
        <v>170</v>
      </c>
      <c r="C48" s="268" t="s">
        <v>468</v>
      </c>
      <c r="D48" s="268" t="s">
        <v>152</v>
      </c>
      <c r="E48" s="267">
        <v>610</v>
      </c>
      <c r="F48" s="269">
        <f>'Приложение 8'!Q476</f>
        <v>0</v>
      </c>
      <c r="G48" s="269" t="e">
        <f>#REF!</f>
        <v>#REF!</v>
      </c>
      <c r="H48" s="269" t="e">
        <f>#REF!</f>
        <v>#REF!</v>
      </c>
    </row>
    <row r="49" spans="1:8" ht="47.25">
      <c r="A49" s="266" t="s">
        <v>80</v>
      </c>
      <c r="B49" s="267" t="s">
        <v>171</v>
      </c>
      <c r="C49" s="268"/>
      <c r="D49" s="268"/>
      <c r="E49" s="267"/>
      <c r="F49" s="269">
        <f>F50+F52</f>
        <v>17</v>
      </c>
      <c r="G49" s="269" t="e">
        <f>G50+G52</f>
        <v>#REF!</v>
      </c>
      <c r="H49" s="269" t="e">
        <f>H50+H52</f>
        <v>#REF!</v>
      </c>
    </row>
    <row r="50" spans="1:8" ht="15.75">
      <c r="A50" s="266" t="s">
        <v>90</v>
      </c>
      <c r="B50" s="267" t="s">
        <v>172</v>
      </c>
      <c r="C50" s="268"/>
      <c r="D50" s="268"/>
      <c r="E50" s="267"/>
      <c r="F50" s="269">
        <f>F51</f>
        <v>4.5</v>
      </c>
      <c r="G50" s="269" t="e">
        <f>G51</f>
        <v>#REF!</v>
      </c>
      <c r="H50" s="269" t="e">
        <f>H51</f>
        <v>#REF!</v>
      </c>
    </row>
    <row r="51" spans="1:8" ht="15.75">
      <c r="A51" s="266" t="s">
        <v>461</v>
      </c>
      <c r="B51" s="267" t="s">
        <v>172</v>
      </c>
      <c r="C51" s="268" t="s">
        <v>468</v>
      </c>
      <c r="D51" s="268" t="s">
        <v>149</v>
      </c>
      <c r="E51" s="267">
        <v>610</v>
      </c>
      <c r="F51" s="269">
        <f>'Приложение 8'!Q457</f>
        <v>4.5</v>
      </c>
      <c r="G51" s="269" t="e">
        <f>#REF!</f>
        <v>#REF!</v>
      </c>
      <c r="H51" s="269" t="e">
        <f>#REF!</f>
        <v>#REF!</v>
      </c>
    </row>
    <row r="52" spans="1:8" ht="31.5">
      <c r="A52" s="266" t="s">
        <v>93</v>
      </c>
      <c r="B52" s="267" t="s">
        <v>173</v>
      </c>
      <c r="C52" s="268"/>
      <c r="D52" s="268"/>
      <c r="E52" s="267"/>
      <c r="F52" s="269">
        <f>F53</f>
        <v>12.5</v>
      </c>
      <c r="G52" s="269" t="e">
        <f>G53</f>
        <v>#REF!</v>
      </c>
      <c r="H52" s="269" t="e">
        <f>H53</f>
        <v>#REF!</v>
      </c>
    </row>
    <row r="53" spans="1:8" ht="15.75">
      <c r="A53" s="266" t="s">
        <v>461</v>
      </c>
      <c r="B53" s="267" t="s">
        <v>173</v>
      </c>
      <c r="C53" s="268" t="s">
        <v>468</v>
      </c>
      <c r="D53" s="268" t="s">
        <v>152</v>
      </c>
      <c r="E53" s="267">
        <v>610</v>
      </c>
      <c r="F53" s="269">
        <f>'Приложение 8'!Q479</f>
        <v>12.5</v>
      </c>
      <c r="G53" s="269" t="e">
        <f>#REF!</f>
        <v>#REF!</v>
      </c>
      <c r="H53" s="269" t="e">
        <f>#REF!</f>
        <v>#REF!</v>
      </c>
    </row>
    <row r="54" spans="1:8" ht="94.5">
      <c r="A54" s="266" t="s">
        <v>445</v>
      </c>
      <c r="B54" s="267" t="s">
        <v>174</v>
      </c>
      <c r="C54" s="268"/>
      <c r="D54" s="268"/>
      <c r="E54" s="267"/>
      <c r="F54" s="269" t="e">
        <f>F55+F57+F59</f>
        <v>#REF!</v>
      </c>
      <c r="G54" s="269" t="e">
        <f>G55+G57+G59</f>
        <v>#REF!</v>
      </c>
      <c r="H54" s="269" t="e">
        <f>H55+H57+H59</f>
        <v>#REF!</v>
      </c>
    </row>
    <row r="55" spans="1:8" ht="15.75">
      <c r="A55" s="266" t="s">
        <v>90</v>
      </c>
      <c r="B55" s="267" t="s">
        <v>175</v>
      </c>
      <c r="C55" s="268"/>
      <c r="D55" s="268"/>
      <c r="E55" s="267"/>
      <c r="F55" s="269">
        <f>F56</f>
        <v>9</v>
      </c>
      <c r="G55" s="269" t="e">
        <f>G56</f>
        <v>#REF!</v>
      </c>
      <c r="H55" s="269" t="e">
        <f>H56</f>
        <v>#REF!</v>
      </c>
    </row>
    <row r="56" spans="1:8" ht="15.75">
      <c r="A56" s="266" t="s">
        <v>461</v>
      </c>
      <c r="B56" s="267" t="s">
        <v>175</v>
      </c>
      <c r="C56" s="268" t="s">
        <v>468</v>
      </c>
      <c r="D56" s="268" t="s">
        <v>149</v>
      </c>
      <c r="E56" s="267">
        <v>610</v>
      </c>
      <c r="F56" s="269">
        <f>'Приложение 8'!Q460</f>
        <v>9</v>
      </c>
      <c r="G56" s="269" t="e">
        <f>#REF!</f>
        <v>#REF!</v>
      </c>
      <c r="H56" s="269" t="e">
        <f>#REF!</f>
        <v>#REF!</v>
      </c>
    </row>
    <row r="57" spans="1:8" ht="31.5">
      <c r="A57" s="266" t="s">
        <v>93</v>
      </c>
      <c r="B57" s="267" t="s">
        <v>176</v>
      </c>
      <c r="C57" s="268"/>
      <c r="D57" s="268"/>
      <c r="E57" s="267"/>
      <c r="F57" s="269">
        <f>F58</f>
        <v>68</v>
      </c>
      <c r="G57" s="269" t="e">
        <f>G58</f>
        <v>#REF!</v>
      </c>
      <c r="H57" s="269" t="e">
        <f>H58</f>
        <v>#REF!</v>
      </c>
    </row>
    <row r="58" spans="1:8" ht="15.75">
      <c r="A58" s="266" t="s">
        <v>461</v>
      </c>
      <c r="B58" s="267" t="s">
        <v>176</v>
      </c>
      <c r="C58" s="268" t="s">
        <v>468</v>
      </c>
      <c r="D58" s="268" t="s">
        <v>152</v>
      </c>
      <c r="E58" s="267">
        <v>610</v>
      </c>
      <c r="F58" s="269">
        <f>'Приложение 8'!Q482</f>
        <v>68</v>
      </c>
      <c r="G58" s="269" t="e">
        <f>#REF!</f>
        <v>#REF!</v>
      </c>
      <c r="H58" s="269" t="e">
        <f>#REF!</f>
        <v>#REF!</v>
      </c>
    </row>
    <row r="59" spans="1:8" ht="94.5">
      <c r="A59" s="266" t="s">
        <v>250</v>
      </c>
      <c r="B59" s="267" t="s">
        <v>177</v>
      </c>
      <c r="C59" s="268"/>
      <c r="D59" s="268"/>
      <c r="E59" s="267"/>
      <c r="F59" s="269" t="e">
        <f>SUM(F60:F61)</f>
        <v>#REF!</v>
      </c>
      <c r="G59" s="269" t="e">
        <f>SUM(G60:G61)</f>
        <v>#REF!</v>
      </c>
      <c r="H59" s="269" t="e">
        <f>SUM(H60:H61)</f>
        <v>#REF!</v>
      </c>
    </row>
    <row r="60" spans="1:8" ht="47.25">
      <c r="A60" s="266" t="s">
        <v>459</v>
      </c>
      <c r="B60" s="267" t="s">
        <v>177</v>
      </c>
      <c r="C60" s="268" t="s">
        <v>468</v>
      </c>
      <c r="D60" s="268" t="s">
        <v>150</v>
      </c>
      <c r="E60" s="267">
        <v>240</v>
      </c>
      <c r="F60" s="269" t="e">
        <f>'Приложение 8'!#REF!</f>
        <v>#REF!</v>
      </c>
      <c r="G60" s="269" t="e">
        <f>#REF!</f>
        <v>#REF!</v>
      </c>
      <c r="H60" s="269" t="e">
        <f>#REF!</f>
        <v>#REF!</v>
      </c>
    </row>
    <row r="61" spans="1:8" ht="47.25">
      <c r="A61" s="266" t="s">
        <v>464</v>
      </c>
      <c r="B61" s="267" t="s">
        <v>177</v>
      </c>
      <c r="C61" s="268" t="s">
        <v>468</v>
      </c>
      <c r="D61" s="268" t="s">
        <v>150</v>
      </c>
      <c r="E61" s="267">
        <v>320</v>
      </c>
      <c r="F61" s="269" t="e">
        <f>'Приложение 8'!#REF!</f>
        <v>#REF!</v>
      </c>
      <c r="G61" s="269" t="e">
        <f>#REF!</f>
        <v>#REF!</v>
      </c>
      <c r="H61" s="269" t="e">
        <f>#REF!</f>
        <v>#REF!</v>
      </c>
    </row>
    <row r="62" spans="1:8" ht="78.75">
      <c r="A62" s="266" t="s">
        <v>13</v>
      </c>
      <c r="B62" s="267" t="s">
        <v>178</v>
      </c>
      <c r="C62" s="268"/>
      <c r="D62" s="268"/>
      <c r="E62" s="267"/>
      <c r="F62" s="269" t="e">
        <f>F63+F65</f>
        <v>#REF!</v>
      </c>
      <c r="G62" s="269" t="e">
        <f>G63+G65</f>
        <v>#REF!</v>
      </c>
      <c r="H62" s="269" t="e">
        <f>H63+H65</f>
        <v>#REF!</v>
      </c>
    </row>
    <row r="63" spans="1:8" ht="31.5">
      <c r="A63" s="266" t="s">
        <v>93</v>
      </c>
      <c r="B63" s="267" t="s">
        <v>179</v>
      </c>
      <c r="C63" s="268"/>
      <c r="D63" s="268"/>
      <c r="E63" s="267"/>
      <c r="F63" s="269">
        <f>F64</f>
        <v>125</v>
      </c>
      <c r="G63" s="269" t="e">
        <f>G64</f>
        <v>#REF!</v>
      </c>
      <c r="H63" s="269" t="e">
        <f>H64</f>
        <v>#REF!</v>
      </c>
    </row>
    <row r="64" spans="1:8" ht="15.75">
      <c r="A64" s="266" t="s">
        <v>461</v>
      </c>
      <c r="B64" s="267" t="s">
        <v>179</v>
      </c>
      <c r="C64" s="268" t="s">
        <v>468</v>
      </c>
      <c r="D64" s="268" t="s">
        <v>152</v>
      </c>
      <c r="E64" s="267">
        <v>610</v>
      </c>
      <c r="F64" s="269">
        <f>'Приложение 8'!Q485</f>
        <v>125</v>
      </c>
      <c r="G64" s="269" t="e">
        <f>#REF!</f>
        <v>#REF!</v>
      </c>
      <c r="H64" s="269" t="e">
        <f>#REF!</f>
        <v>#REF!</v>
      </c>
    </row>
    <row r="65" spans="1:8" ht="94.5">
      <c r="A65" s="266" t="s">
        <v>250</v>
      </c>
      <c r="B65" s="267" t="s">
        <v>180</v>
      </c>
      <c r="C65" s="268"/>
      <c r="D65" s="268"/>
      <c r="E65" s="267"/>
      <c r="F65" s="269" t="e">
        <f>F66</f>
        <v>#REF!</v>
      </c>
      <c r="G65" s="269" t="e">
        <f>G66</f>
        <v>#REF!</v>
      </c>
      <c r="H65" s="269" t="e">
        <f>H66</f>
        <v>#REF!</v>
      </c>
    </row>
    <row r="66" spans="1:8" ht="47.25">
      <c r="A66" s="266" t="s">
        <v>464</v>
      </c>
      <c r="B66" s="267" t="s">
        <v>180</v>
      </c>
      <c r="C66" s="268" t="s">
        <v>468</v>
      </c>
      <c r="D66" s="268" t="s">
        <v>150</v>
      </c>
      <c r="E66" s="267">
        <v>320</v>
      </c>
      <c r="F66" s="269" t="e">
        <f>'Приложение 8'!#REF!</f>
        <v>#REF!</v>
      </c>
      <c r="G66" s="269" t="e">
        <f>#REF!</f>
        <v>#REF!</v>
      </c>
      <c r="H66" s="269" t="e">
        <f>#REF!</f>
        <v>#REF!</v>
      </c>
    </row>
    <row r="67" spans="1:8" s="252" customFormat="1" ht="63">
      <c r="A67" s="257" t="s">
        <v>441</v>
      </c>
      <c r="B67" s="243" t="s">
        <v>181</v>
      </c>
      <c r="C67" s="244"/>
      <c r="D67" s="244"/>
      <c r="E67" s="243"/>
      <c r="F67" s="247">
        <f>F68</f>
        <v>6727.5</v>
      </c>
      <c r="G67" s="247" t="e">
        <f>G68+G73</f>
        <v>#REF!</v>
      </c>
      <c r="H67" s="247" t="e">
        <f>H68</f>
        <v>#REF!</v>
      </c>
    </row>
    <row r="68" spans="1:8" ht="31.5">
      <c r="A68" s="266" t="s">
        <v>75</v>
      </c>
      <c r="B68" s="267" t="s">
        <v>182</v>
      </c>
      <c r="C68" s="268"/>
      <c r="D68" s="268"/>
      <c r="E68" s="267"/>
      <c r="F68" s="269">
        <f>F69</f>
        <v>6727.5</v>
      </c>
      <c r="G68" s="269" t="e">
        <f>G69+G71</f>
        <v>#REF!</v>
      </c>
      <c r="H68" s="269" t="e">
        <f>H69+H71</f>
        <v>#REF!</v>
      </c>
    </row>
    <row r="69" spans="1:8" ht="31.5">
      <c r="A69" s="266" t="s">
        <v>74</v>
      </c>
      <c r="B69" s="267" t="s">
        <v>183</v>
      </c>
      <c r="C69" s="268"/>
      <c r="D69" s="268"/>
      <c r="E69" s="267"/>
      <c r="F69" s="269">
        <f>F70</f>
        <v>6727.5</v>
      </c>
      <c r="G69" s="269" t="e">
        <f>G70</f>
        <v>#REF!</v>
      </c>
      <c r="H69" s="269" t="e">
        <f>H70</f>
        <v>#REF!</v>
      </c>
    </row>
    <row r="70" spans="1:8" ht="15.75">
      <c r="A70" s="266" t="s">
        <v>461</v>
      </c>
      <c r="B70" s="267" t="s">
        <v>183</v>
      </c>
      <c r="C70" s="268" t="s">
        <v>467</v>
      </c>
      <c r="D70" s="268" t="s">
        <v>184</v>
      </c>
      <c r="E70" s="267">
        <v>610</v>
      </c>
      <c r="F70" s="269">
        <f>'Приложение 8'!Q337</f>
        <v>6727.5</v>
      </c>
      <c r="G70" s="269" t="e">
        <f>#REF!</f>
        <v>#REF!</v>
      </c>
      <c r="H70" s="269" t="e">
        <f>#REF!</f>
        <v>#REF!</v>
      </c>
    </row>
    <row r="71" spans="1:8" ht="78.75">
      <c r="A71" s="11" t="s">
        <v>610</v>
      </c>
      <c r="B71" s="267" t="s">
        <v>615</v>
      </c>
      <c r="C71" s="245"/>
      <c r="D71" s="245"/>
      <c r="E71" s="240"/>
      <c r="F71" s="269"/>
      <c r="G71" s="269" t="e">
        <f>G72</f>
        <v>#REF!</v>
      </c>
      <c r="H71" s="269" t="e">
        <f>H72</f>
        <v>#REF!</v>
      </c>
    </row>
    <row r="72" spans="1:8" ht="15.75">
      <c r="A72" s="11" t="s">
        <v>461</v>
      </c>
      <c r="B72" s="267" t="s">
        <v>615</v>
      </c>
      <c r="C72" s="268" t="s">
        <v>467</v>
      </c>
      <c r="D72" s="268" t="s">
        <v>184</v>
      </c>
      <c r="E72" s="240">
        <v>610</v>
      </c>
      <c r="F72" s="269"/>
      <c r="G72" s="269" t="e">
        <f>#REF!</f>
        <v>#REF!</v>
      </c>
      <c r="H72" s="269" t="e">
        <f>#REF!</f>
        <v>#REF!</v>
      </c>
    </row>
    <row r="73" spans="1:8" ht="63">
      <c r="A73" s="266" t="s">
        <v>444</v>
      </c>
      <c r="B73" s="267" t="s">
        <v>185</v>
      </c>
      <c r="C73" s="268"/>
      <c r="D73" s="268"/>
      <c r="E73" s="267"/>
      <c r="F73" s="269"/>
      <c r="G73" s="269" t="e">
        <f>G74</f>
        <v>#REF!</v>
      </c>
      <c r="H73" s="269">
        <v>0</v>
      </c>
    </row>
    <row r="74" spans="1:8" ht="15.75">
      <c r="A74" s="266" t="s">
        <v>461</v>
      </c>
      <c r="B74" s="267" t="s">
        <v>185</v>
      </c>
      <c r="C74" s="268" t="s">
        <v>467</v>
      </c>
      <c r="D74" s="268" t="s">
        <v>184</v>
      </c>
      <c r="E74" s="267">
        <v>610</v>
      </c>
      <c r="F74" s="269"/>
      <c r="G74" s="269" t="e">
        <f>#REF!</f>
        <v>#REF!</v>
      </c>
      <c r="H74" s="269">
        <v>0</v>
      </c>
    </row>
    <row r="75" spans="1:8" s="252" customFormat="1" ht="63">
      <c r="A75" s="257" t="s">
        <v>140</v>
      </c>
      <c r="B75" s="243" t="s">
        <v>186</v>
      </c>
      <c r="C75" s="244"/>
      <c r="D75" s="244"/>
      <c r="E75" s="243"/>
      <c r="F75" s="247"/>
      <c r="G75" s="247" t="e">
        <f>G76+G79+G84</f>
        <v>#REF!</v>
      </c>
      <c r="H75" s="247" t="e">
        <f>H76+H79+H84</f>
        <v>#REF!</v>
      </c>
    </row>
    <row r="76" spans="1:8" ht="94.5">
      <c r="A76" s="266" t="s">
        <v>106</v>
      </c>
      <c r="B76" s="267" t="s">
        <v>187</v>
      </c>
      <c r="C76" s="268"/>
      <c r="D76" s="268"/>
      <c r="E76" s="267"/>
      <c r="F76" s="269"/>
      <c r="G76" s="269" t="e">
        <f>G77</f>
        <v>#REF!</v>
      </c>
      <c r="H76" s="269" t="e">
        <f>H77</f>
        <v>#REF!</v>
      </c>
    </row>
    <row r="77" spans="1:8" ht="15.75">
      <c r="A77" s="266" t="s">
        <v>22</v>
      </c>
      <c r="B77" s="267" t="s">
        <v>188</v>
      </c>
      <c r="C77" s="268"/>
      <c r="D77" s="268"/>
      <c r="E77" s="267"/>
      <c r="F77" s="269"/>
      <c r="G77" s="269" t="e">
        <f>G78</f>
        <v>#REF!</v>
      </c>
      <c r="H77" s="269" t="e">
        <f>H78</f>
        <v>#REF!</v>
      </c>
    </row>
    <row r="78" spans="1:8" ht="15.75">
      <c r="A78" s="266" t="s">
        <v>461</v>
      </c>
      <c r="B78" s="267" t="s">
        <v>188</v>
      </c>
      <c r="C78" s="268" t="s">
        <v>467</v>
      </c>
      <c r="D78" s="268" t="s">
        <v>154</v>
      </c>
      <c r="E78" s="267">
        <v>610</v>
      </c>
      <c r="F78" s="269"/>
      <c r="G78" s="269" t="e">
        <f>#REF!</f>
        <v>#REF!</v>
      </c>
      <c r="H78" s="269" t="e">
        <f>#REF!</f>
        <v>#REF!</v>
      </c>
    </row>
    <row r="79" spans="1:8" ht="47.25">
      <c r="A79" s="266" t="s">
        <v>411</v>
      </c>
      <c r="B79" s="267" t="s">
        <v>189</v>
      </c>
      <c r="C79" s="268"/>
      <c r="D79" s="268"/>
      <c r="E79" s="267"/>
      <c r="F79" s="269"/>
      <c r="G79" s="269" t="e">
        <f>G80+G82</f>
        <v>#REF!</v>
      </c>
      <c r="H79" s="269" t="e">
        <f>H80+H82</f>
        <v>#REF!</v>
      </c>
    </row>
    <row r="80" spans="1:8" ht="15.75">
      <c r="A80" s="266" t="s">
        <v>22</v>
      </c>
      <c r="B80" s="267" t="s">
        <v>190</v>
      </c>
      <c r="C80" s="268"/>
      <c r="D80" s="268"/>
      <c r="E80" s="267"/>
      <c r="F80" s="269"/>
      <c r="G80" s="269" t="e">
        <f>G81</f>
        <v>#REF!</v>
      </c>
      <c r="H80" s="269" t="e">
        <f>H81</f>
        <v>#REF!</v>
      </c>
    </row>
    <row r="81" spans="1:8" ht="15.75">
      <c r="A81" s="266" t="s">
        <v>461</v>
      </c>
      <c r="B81" s="267" t="s">
        <v>190</v>
      </c>
      <c r="C81" s="268" t="s">
        <v>467</v>
      </c>
      <c r="D81" s="268" t="s">
        <v>154</v>
      </c>
      <c r="E81" s="267">
        <v>610</v>
      </c>
      <c r="F81" s="269"/>
      <c r="G81" s="269" t="e">
        <f>#REF!</f>
        <v>#REF!</v>
      </c>
      <c r="H81" s="269" t="e">
        <f>#REF!</f>
        <v>#REF!</v>
      </c>
    </row>
    <row r="82" spans="1:8" ht="78.75">
      <c r="A82" s="5" t="s">
        <v>610</v>
      </c>
      <c r="B82" s="267" t="s">
        <v>611</v>
      </c>
      <c r="C82" s="268"/>
      <c r="D82" s="268"/>
      <c r="E82" s="267"/>
      <c r="F82" s="269"/>
      <c r="G82" s="269" t="e">
        <f>G83</f>
        <v>#REF!</v>
      </c>
      <c r="H82" s="269" t="e">
        <f>H83</f>
        <v>#REF!</v>
      </c>
    </row>
    <row r="83" spans="1:8" ht="15.75">
      <c r="A83" s="5" t="s">
        <v>461</v>
      </c>
      <c r="B83" s="267" t="s">
        <v>611</v>
      </c>
      <c r="C83" s="268" t="s">
        <v>467</v>
      </c>
      <c r="D83" s="268" t="s">
        <v>154</v>
      </c>
      <c r="E83" s="267">
        <v>610</v>
      </c>
      <c r="F83" s="269"/>
      <c r="G83" s="269" t="e">
        <f>#REF!</f>
        <v>#REF!</v>
      </c>
      <c r="H83" s="269" t="e">
        <f>#REF!</f>
        <v>#REF!</v>
      </c>
    </row>
    <row r="84" spans="1:8" ht="63">
      <c r="A84" s="266" t="s">
        <v>43</v>
      </c>
      <c r="B84" s="267" t="s">
        <v>191</v>
      </c>
      <c r="C84" s="268"/>
      <c r="D84" s="268"/>
      <c r="E84" s="267"/>
      <c r="F84" s="269"/>
      <c r="G84" s="269" t="e">
        <f>G85</f>
        <v>#REF!</v>
      </c>
      <c r="H84" s="269" t="e">
        <f>H85</f>
        <v>#REF!</v>
      </c>
    </row>
    <row r="85" spans="1:8" ht="15.75">
      <c r="A85" s="266" t="s">
        <v>22</v>
      </c>
      <c r="B85" s="267" t="s">
        <v>192</v>
      </c>
      <c r="C85" s="268"/>
      <c r="D85" s="268"/>
      <c r="E85" s="267"/>
      <c r="F85" s="269"/>
      <c r="G85" s="269" t="e">
        <f>G86</f>
        <v>#REF!</v>
      </c>
      <c r="H85" s="269" t="e">
        <f>H86</f>
        <v>#REF!</v>
      </c>
    </row>
    <row r="86" spans="1:8" ht="15.75">
      <c r="A86" s="266" t="s">
        <v>461</v>
      </c>
      <c r="B86" s="267" t="s">
        <v>192</v>
      </c>
      <c r="C86" s="268" t="s">
        <v>467</v>
      </c>
      <c r="D86" s="268" t="s">
        <v>154</v>
      </c>
      <c r="E86" s="267">
        <v>610</v>
      </c>
      <c r="F86" s="269"/>
      <c r="G86" s="269" t="e">
        <f>#REF!</f>
        <v>#REF!</v>
      </c>
      <c r="H86" s="269" t="e">
        <f>#REF!</f>
        <v>#REF!</v>
      </c>
    </row>
    <row r="87" spans="1:8" ht="63">
      <c r="A87" s="257" t="s">
        <v>795</v>
      </c>
      <c r="B87" s="243" t="s">
        <v>796</v>
      </c>
      <c r="C87" s="244"/>
      <c r="D87" s="244"/>
      <c r="E87" s="243"/>
      <c r="F87" s="247" t="e">
        <f>F95+F37+F40</f>
        <v>#REF!</v>
      </c>
      <c r="G87" s="247" t="e">
        <f>G94+G88+G91</f>
        <v>#REF!</v>
      </c>
      <c r="H87" s="247" t="e">
        <f>H94+H88+H91</f>
        <v>#REF!</v>
      </c>
    </row>
    <row r="88" spans="1:8" ht="63">
      <c r="A88" s="18" t="s">
        <v>71</v>
      </c>
      <c r="B88" s="267" t="s">
        <v>799</v>
      </c>
      <c r="C88" s="268"/>
      <c r="D88" s="268"/>
      <c r="E88" s="288"/>
      <c r="F88" s="269"/>
      <c r="G88" s="269" t="e">
        <f>G89</f>
        <v>#REF!</v>
      </c>
      <c r="H88" s="269" t="e">
        <f>H89</f>
        <v>#REF!</v>
      </c>
    </row>
    <row r="89" spans="1:8" ht="15.75">
      <c r="A89" s="114" t="s">
        <v>29</v>
      </c>
      <c r="B89" s="267" t="s">
        <v>800</v>
      </c>
      <c r="C89" s="268"/>
      <c r="D89" s="268"/>
      <c r="E89" s="288"/>
      <c r="F89" s="269"/>
      <c r="G89" s="269" t="e">
        <f>G90</f>
        <v>#REF!</v>
      </c>
      <c r="H89" s="269" t="e">
        <f>H90</f>
        <v>#REF!</v>
      </c>
    </row>
    <row r="90" spans="1:8" ht="47.25">
      <c r="A90" s="114" t="s">
        <v>459</v>
      </c>
      <c r="B90" s="267" t="s">
        <v>800</v>
      </c>
      <c r="C90" s="268" t="s">
        <v>467</v>
      </c>
      <c r="D90" s="268" t="s">
        <v>155</v>
      </c>
      <c r="E90" s="289" t="s">
        <v>801</v>
      </c>
      <c r="F90" s="269"/>
      <c r="G90" s="269" t="e">
        <f>#REF!</f>
        <v>#REF!</v>
      </c>
      <c r="H90" s="269" t="e">
        <f>#REF!</f>
        <v>#REF!</v>
      </c>
    </row>
    <row r="91" spans="1:8" ht="63">
      <c r="A91" s="114" t="s">
        <v>72</v>
      </c>
      <c r="B91" s="267" t="s">
        <v>802</v>
      </c>
      <c r="C91" s="268"/>
      <c r="D91" s="268"/>
      <c r="E91" s="288"/>
      <c r="F91" s="269"/>
      <c r="G91" s="269" t="e">
        <f>G92</f>
        <v>#REF!</v>
      </c>
      <c r="H91" s="269" t="e">
        <f>H92</f>
        <v>#REF!</v>
      </c>
    </row>
    <row r="92" spans="1:8" ht="15.75">
      <c r="A92" s="114" t="s">
        <v>29</v>
      </c>
      <c r="B92" s="267" t="s">
        <v>803</v>
      </c>
      <c r="C92" s="268"/>
      <c r="D92" s="268"/>
      <c r="E92" s="288"/>
      <c r="F92" s="269"/>
      <c r="G92" s="269" t="e">
        <f>G93</f>
        <v>#REF!</v>
      </c>
      <c r="H92" s="269" t="e">
        <f>H93</f>
        <v>#REF!</v>
      </c>
    </row>
    <row r="93" spans="1:8" ht="47.25">
      <c r="A93" s="114" t="s">
        <v>459</v>
      </c>
      <c r="B93" s="267" t="s">
        <v>803</v>
      </c>
      <c r="C93" s="268" t="s">
        <v>467</v>
      </c>
      <c r="D93" s="268" t="s">
        <v>156</v>
      </c>
      <c r="E93" s="288">
        <v>240</v>
      </c>
      <c r="F93" s="269"/>
      <c r="G93" s="269" t="e">
        <f>#REF!</f>
        <v>#REF!</v>
      </c>
      <c r="H93" s="269" t="e">
        <f>#REF!</f>
        <v>#REF!</v>
      </c>
    </row>
    <row r="94" spans="1:8" ht="63">
      <c r="A94" s="266" t="s">
        <v>716</v>
      </c>
      <c r="B94" s="267" t="s">
        <v>797</v>
      </c>
      <c r="C94" s="268"/>
      <c r="D94" s="268"/>
      <c r="E94" s="267"/>
      <c r="F94" s="269"/>
      <c r="G94" s="269" t="e">
        <f>G95</f>
        <v>#REF!</v>
      </c>
      <c r="H94" s="269" t="e">
        <f>H95</f>
        <v>#REF!</v>
      </c>
    </row>
    <row r="95" spans="1:8" ht="47.25">
      <c r="A95" s="258" t="s">
        <v>415</v>
      </c>
      <c r="B95" s="267" t="s">
        <v>798</v>
      </c>
      <c r="C95" s="245"/>
      <c r="D95" s="245"/>
      <c r="E95" s="240"/>
      <c r="F95" s="246">
        <f>F96</f>
        <v>14188.9</v>
      </c>
      <c r="G95" s="246" t="e">
        <f>G96</f>
        <v>#REF!</v>
      </c>
      <c r="H95" s="246" t="e">
        <f>H96</f>
        <v>#REF!</v>
      </c>
    </row>
    <row r="96" spans="1:8" ht="47.25">
      <c r="A96" s="258" t="s">
        <v>459</v>
      </c>
      <c r="B96" s="267" t="s">
        <v>798</v>
      </c>
      <c r="C96" s="245" t="s">
        <v>467</v>
      </c>
      <c r="D96" s="245" t="s">
        <v>155</v>
      </c>
      <c r="E96" s="240">
        <v>240</v>
      </c>
      <c r="F96" s="246">
        <f>'Приложение 8'!Q79</f>
        <v>14188.9</v>
      </c>
      <c r="G96" s="246" t="e">
        <f>#REF!</f>
        <v>#REF!</v>
      </c>
      <c r="H96" s="246" t="e">
        <f>#REF!</f>
        <v>#REF!</v>
      </c>
    </row>
    <row r="97" spans="1:8" s="252" customFormat="1" ht="78.75">
      <c r="A97" s="257" t="s">
        <v>451</v>
      </c>
      <c r="B97" s="243" t="s">
        <v>193</v>
      </c>
      <c r="C97" s="244"/>
      <c r="D97" s="244"/>
      <c r="E97" s="243"/>
      <c r="F97" s="247"/>
      <c r="G97" s="247" t="e">
        <f>G98+G102+G111</f>
        <v>#REF!</v>
      </c>
      <c r="H97" s="247" t="e">
        <f>H98+H102+H111</f>
        <v>#REF!</v>
      </c>
    </row>
    <row r="98" spans="1:8" ht="63">
      <c r="A98" s="266" t="s">
        <v>141</v>
      </c>
      <c r="B98" s="267" t="s">
        <v>194</v>
      </c>
      <c r="C98" s="268"/>
      <c r="D98" s="268"/>
      <c r="E98" s="267"/>
      <c r="F98" s="269"/>
      <c r="G98" s="269" t="e">
        <f aca="true" t="shared" si="2" ref="G98:H100">G99</f>
        <v>#REF!</v>
      </c>
      <c r="H98" s="269" t="e">
        <f t="shared" si="2"/>
        <v>#REF!</v>
      </c>
    </row>
    <row r="99" spans="1:8" ht="78.75">
      <c r="A99" s="266" t="s">
        <v>595</v>
      </c>
      <c r="B99" s="267" t="s">
        <v>195</v>
      </c>
      <c r="C99" s="268"/>
      <c r="D99" s="268"/>
      <c r="E99" s="267"/>
      <c r="F99" s="269"/>
      <c r="G99" s="269" t="e">
        <f t="shared" si="2"/>
        <v>#REF!</v>
      </c>
      <c r="H99" s="269" t="e">
        <f t="shared" si="2"/>
        <v>#REF!</v>
      </c>
    </row>
    <row r="100" spans="1:8" ht="31.5">
      <c r="A100" s="266" t="s">
        <v>100</v>
      </c>
      <c r="B100" s="267" t="s">
        <v>196</v>
      </c>
      <c r="C100" s="268"/>
      <c r="D100" s="268"/>
      <c r="E100" s="267"/>
      <c r="F100" s="269"/>
      <c r="G100" s="269" t="e">
        <f t="shared" si="2"/>
        <v>#REF!</v>
      </c>
      <c r="H100" s="269" t="e">
        <f t="shared" si="2"/>
        <v>#REF!</v>
      </c>
    </row>
    <row r="101" spans="1:8" ht="47.25">
      <c r="A101" s="266" t="s">
        <v>459</v>
      </c>
      <c r="B101" s="267" t="s">
        <v>196</v>
      </c>
      <c r="C101" s="268" t="s">
        <v>158</v>
      </c>
      <c r="D101" s="268" t="s">
        <v>157</v>
      </c>
      <c r="E101" s="267">
        <v>240</v>
      </c>
      <c r="F101" s="269"/>
      <c r="G101" s="269" t="e">
        <f>#REF!</f>
        <v>#REF!</v>
      </c>
      <c r="H101" s="269" t="e">
        <f>#REF!</f>
        <v>#REF!</v>
      </c>
    </row>
    <row r="102" spans="1:8" ht="78.75">
      <c r="A102" s="266" t="s">
        <v>454</v>
      </c>
      <c r="B102" s="267" t="s">
        <v>197</v>
      </c>
      <c r="C102" s="268"/>
      <c r="D102" s="268"/>
      <c r="E102" s="267"/>
      <c r="F102" s="269"/>
      <c r="G102" s="269" t="e">
        <f>G103+G108</f>
        <v>#REF!</v>
      </c>
      <c r="H102" s="269" t="e">
        <f>H103+H108</f>
        <v>#REF!</v>
      </c>
    </row>
    <row r="103" spans="1:8" ht="47.25">
      <c r="A103" s="266" t="s">
        <v>599</v>
      </c>
      <c r="B103" s="267" t="s">
        <v>198</v>
      </c>
      <c r="C103" s="268"/>
      <c r="D103" s="268"/>
      <c r="E103" s="267"/>
      <c r="F103" s="269"/>
      <c r="G103" s="269" t="e">
        <f>G104+G106</f>
        <v>#REF!</v>
      </c>
      <c r="H103" s="269" t="e">
        <f>H104+H106</f>
        <v>#REF!</v>
      </c>
    </row>
    <row r="104" spans="1:8" ht="141.75">
      <c r="A104" s="266" t="s">
        <v>244</v>
      </c>
      <c r="B104" s="267" t="s">
        <v>199</v>
      </c>
      <c r="C104" s="268"/>
      <c r="D104" s="268"/>
      <c r="E104" s="267"/>
      <c r="F104" s="269"/>
      <c r="G104" s="269" t="e">
        <f>G105</f>
        <v>#REF!</v>
      </c>
      <c r="H104" s="269" t="e">
        <f>H105</f>
        <v>#REF!</v>
      </c>
    </row>
    <row r="105" spans="1:8" ht="15.75">
      <c r="A105" s="266" t="s">
        <v>465</v>
      </c>
      <c r="B105" s="267" t="s">
        <v>199</v>
      </c>
      <c r="C105" s="268" t="s">
        <v>158</v>
      </c>
      <c r="D105" s="268" t="s">
        <v>159</v>
      </c>
      <c r="E105" s="267">
        <v>510</v>
      </c>
      <c r="F105" s="269"/>
      <c r="G105" s="269" t="e">
        <f>#REF!</f>
        <v>#REF!</v>
      </c>
      <c r="H105" s="269" t="e">
        <f>#REF!</f>
        <v>#REF!</v>
      </c>
    </row>
    <row r="106" spans="1:8" ht="31.5">
      <c r="A106" s="266" t="s">
        <v>605</v>
      </c>
      <c r="B106" s="267" t="s">
        <v>625</v>
      </c>
      <c r="C106" s="268"/>
      <c r="D106" s="268"/>
      <c r="E106" s="267"/>
      <c r="F106" s="269"/>
      <c r="G106" s="269" t="e">
        <f>G107</f>
        <v>#REF!</v>
      </c>
      <c r="H106" s="269" t="e">
        <f>H107</f>
        <v>#REF!</v>
      </c>
    </row>
    <row r="107" spans="1:8" ht="15.75">
      <c r="A107" s="266" t="s">
        <v>465</v>
      </c>
      <c r="B107" s="267" t="s">
        <v>625</v>
      </c>
      <c r="C107" s="268" t="s">
        <v>158</v>
      </c>
      <c r="D107" s="268" t="s">
        <v>159</v>
      </c>
      <c r="E107" s="267">
        <v>510</v>
      </c>
      <c r="F107" s="269"/>
      <c r="G107" s="269" t="e">
        <f>#REF!</f>
        <v>#REF!</v>
      </c>
      <c r="H107" s="269" t="e">
        <f>#REF!</f>
        <v>#REF!</v>
      </c>
    </row>
    <row r="108" spans="1:8" ht="47.25">
      <c r="A108" s="266" t="s">
        <v>601</v>
      </c>
      <c r="B108" s="267" t="s">
        <v>200</v>
      </c>
      <c r="C108" s="268"/>
      <c r="D108" s="268"/>
      <c r="E108" s="267"/>
      <c r="F108" s="269"/>
      <c r="G108" s="269" t="e">
        <f>G109</f>
        <v>#REF!</v>
      </c>
      <c r="H108" s="269" t="e">
        <f>H109</f>
        <v>#REF!</v>
      </c>
    </row>
    <row r="109" spans="1:8" ht="35.25" customHeight="1">
      <c r="A109" s="266" t="s">
        <v>600</v>
      </c>
      <c r="B109" s="267" t="s">
        <v>626</v>
      </c>
      <c r="C109" s="268"/>
      <c r="D109" s="268"/>
      <c r="E109" s="267"/>
      <c r="F109" s="269"/>
      <c r="G109" s="269" t="e">
        <f>G110</f>
        <v>#REF!</v>
      </c>
      <c r="H109" s="269" t="e">
        <f>H110</f>
        <v>#REF!</v>
      </c>
    </row>
    <row r="110" spans="1:8" ht="15.75">
      <c r="A110" s="266" t="s">
        <v>465</v>
      </c>
      <c r="B110" s="267" t="s">
        <v>626</v>
      </c>
      <c r="C110" s="268" t="s">
        <v>158</v>
      </c>
      <c r="D110" s="268" t="s">
        <v>160</v>
      </c>
      <c r="E110" s="267">
        <v>510</v>
      </c>
      <c r="F110" s="269"/>
      <c r="G110" s="269" t="e">
        <f>#REF!</f>
        <v>#REF!</v>
      </c>
      <c r="H110" s="269" t="e">
        <f>#REF!</f>
        <v>#REF!</v>
      </c>
    </row>
    <row r="111" spans="1:8" ht="78.75">
      <c r="A111" s="266" t="s">
        <v>455</v>
      </c>
      <c r="B111" s="267" t="s">
        <v>201</v>
      </c>
      <c r="C111" s="268"/>
      <c r="D111" s="268"/>
      <c r="E111" s="267"/>
      <c r="F111" s="269"/>
      <c r="G111" s="269" t="e">
        <f>G112+G117</f>
        <v>#REF!</v>
      </c>
      <c r="H111" s="269" t="e">
        <f>H112+H117</f>
        <v>#REF!</v>
      </c>
    </row>
    <row r="112" spans="1:8" ht="126">
      <c r="A112" s="266" t="s">
        <v>450</v>
      </c>
      <c r="B112" s="267" t="s">
        <v>202</v>
      </c>
      <c r="C112" s="268"/>
      <c r="D112" s="268"/>
      <c r="E112" s="267"/>
      <c r="F112" s="269"/>
      <c r="G112" s="269" t="e">
        <f>G113</f>
        <v>#REF!</v>
      </c>
      <c r="H112" s="269" t="e">
        <f>H113</f>
        <v>#REF!</v>
      </c>
    </row>
    <row r="113" spans="1:8" ht="31.5">
      <c r="A113" s="266" t="s">
        <v>100</v>
      </c>
      <c r="B113" s="267" t="s">
        <v>203</v>
      </c>
      <c r="C113" s="268"/>
      <c r="D113" s="268"/>
      <c r="E113" s="267"/>
      <c r="F113" s="269"/>
      <c r="G113" s="269" t="e">
        <f>SUM(G114:G116)</f>
        <v>#REF!</v>
      </c>
      <c r="H113" s="269" t="e">
        <f>SUM(H114:H116)</f>
        <v>#REF!</v>
      </c>
    </row>
    <row r="114" spans="1:8" ht="37.5" customHeight="1">
      <c r="A114" s="266" t="s">
        <v>321</v>
      </c>
      <c r="B114" s="267" t="s">
        <v>203</v>
      </c>
      <c r="C114" s="268" t="s">
        <v>158</v>
      </c>
      <c r="D114" s="268" t="s">
        <v>157</v>
      </c>
      <c r="E114" s="267">
        <v>120</v>
      </c>
      <c r="F114" s="269"/>
      <c r="G114" s="269" t="e">
        <f>#REF!</f>
        <v>#REF!</v>
      </c>
      <c r="H114" s="269" t="e">
        <f>#REF!</f>
        <v>#REF!</v>
      </c>
    </row>
    <row r="115" spans="1:8" ht="47.25">
      <c r="A115" s="266" t="s">
        <v>459</v>
      </c>
      <c r="B115" s="267" t="s">
        <v>203</v>
      </c>
      <c r="C115" s="268" t="s">
        <v>158</v>
      </c>
      <c r="D115" s="268" t="s">
        <v>157</v>
      </c>
      <c r="E115" s="267">
        <v>240</v>
      </c>
      <c r="F115" s="269"/>
      <c r="G115" s="269" t="e">
        <f>#REF!</f>
        <v>#REF!</v>
      </c>
      <c r="H115" s="269" t="e">
        <f>#REF!</f>
        <v>#REF!</v>
      </c>
    </row>
    <row r="116" spans="1:8" ht="15.75">
      <c r="A116" s="266" t="s">
        <v>460</v>
      </c>
      <c r="B116" s="267" t="s">
        <v>203</v>
      </c>
      <c r="C116" s="268" t="s">
        <v>158</v>
      </c>
      <c r="D116" s="268" t="s">
        <v>157</v>
      </c>
      <c r="E116" s="267">
        <v>850</v>
      </c>
      <c r="F116" s="269"/>
      <c r="G116" s="269" t="e">
        <f>#REF!</f>
        <v>#REF!</v>
      </c>
      <c r="H116" s="269" t="e">
        <f>#REF!</f>
        <v>#REF!</v>
      </c>
    </row>
    <row r="117" spans="1:8" ht="63">
      <c r="A117" s="266" t="s">
        <v>456</v>
      </c>
      <c r="B117" s="267" t="s">
        <v>204</v>
      </c>
      <c r="C117" s="268"/>
      <c r="D117" s="268"/>
      <c r="E117" s="267"/>
      <c r="F117" s="269"/>
      <c r="G117" s="269" t="e">
        <f>G118</f>
        <v>#REF!</v>
      </c>
      <c r="H117" s="269" t="e">
        <f>H118</f>
        <v>#REF!</v>
      </c>
    </row>
    <row r="118" spans="1:8" ht="47.25">
      <c r="A118" s="266" t="s">
        <v>102</v>
      </c>
      <c r="B118" s="267" t="s">
        <v>205</v>
      </c>
      <c r="C118" s="268"/>
      <c r="D118" s="268"/>
      <c r="E118" s="267"/>
      <c r="F118" s="269"/>
      <c r="G118" s="269" t="e">
        <f>SUM(G119:G121)</f>
        <v>#REF!</v>
      </c>
      <c r="H118" s="269" t="e">
        <f>SUM(H119:H121)</f>
        <v>#REF!</v>
      </c>
    </row>
    <row r="119" spans="1:8" ht="31.5">
      <c r="A119" s="266" t="s">
        <v>462</v>
      </c>
      <c r="B119" s="267" t="s">
        <v>205</v>
      </c>
      <c r="C119" s="268" t="s">
        <v>158</v>
      </c>
      <c r="D119" s="268" t="s">
        <v>144</v>
      </c>
      <c r="E119" s="267">
        <v>110</v>
      </c>
      <c r="F119" s="269"/>
      <c r="G119" s="269" t="e">
        <f>#REF!</f>
        <v>#REF!</v>
      </c>
      <c r="H119" s="269" t="e">
        <f>#REF!</f>
        <v>#REF!</v>
      </c>
    </row>
    <row r="120" spans="1:8" ht="47.25">
      <c r="A120" s="266" t="s">
        <v>459</v>
      </c>
      <c r="B120" s="267" t="s">
        <v>205</v>
      </c>
      <c r="C120" s="268" t="s">
        <v>158</v>
      </c>
      <c r="D120" s="268" t="s">
        <v>144</v>
      </c>
      <c r="E120" s="267">
        <v>240</v>
      </c>
      <c r="F120" s="269"/>
      <c r="G120" s="269" t="e">
        <f>#REF!</f>
        <v>#REF!</v>
      </c>
      <c r="H120" s="269" t="e">
        <f>#REF!</f>
        <v>#REF!</v>
      </c>
    </row>
    <row r="121" spans="1:8" ht="15.75">
      <c r="A121" s="266" t="s">
        <v>460</v>
      </c>
      <c r="B121" s="267" t="s">
        <v>205</v>
      </c>
      <c r="C121" s="268" t="s">
        <v>158</v>
      </c>
      <c r="D121" s="268" t="s">
        <v>144</v>
      </c>
      <c r="E121" s="267">
        <v>850</v>
      </c>
      <c r="F121" s="269"/>
      <c r="G121" s="269" t="e">
        <f>#REF!</f>
        <v>#REF!</v>
      </c>
      <c r="H121" s="269" t="e">
        <f>#REF!</f>
        <v>#REF!</v>
      </c>
    </row>
    <row r="122" spans="1:8" s="252" customFormat="1" ht="63">
      <c r="A122" s="123" t="s">
        <v>426</v>
      </c>
      <c r="B122" s="243" t="s">
        <v>231</v>
      </c>
      <c r="C122" s="244"/>
      <c r="D122" s="244"/>
      <c r="E122" s="243"/>
      <c r="F122" s="247" t="e">
        <f>F123+F132+#REF!+F137</f>
        <v>#REF!</v>
      </c>
      <c r="G122" s="247" t="e">
        <f>G123+G132+G137</f>
        <v>#REF!</v>
      </c>
      <c r="H122" s="247" t="e">
        <f>H123+H132+H137</f>
        <v>#REF!</v>
      </c>
    </row>
    <row r="123" spans="1:8" ht="63">
      <c r="A123" s="24" t="s">
        <v>64</v>
      </c>
      <c r="B123" s="267" t="s">
        <v>232</v>
      </c>
      <c r="C123" s="268"/>
      <c r="D123" s="268"/>
      <c r="E123" s="267"/>
      <c r="F123" s="269">
        <f>F124+F128+F130</f>
        <v>12205.5</v>
      </c>
      <c r="G123" s="269" t="e">
        <f>G124+G128+G130+G126</f>
        <v>#REF!</v>
      </c>
      <c r="H123" s="269" t="e">
        <f>H124+H128+H130+H126</f>
        <v>#REF!</v>
      </c>
    </row>
    <row r="124" spans="1:8" ht="15.75">
      <c r="A124" s="24" t="s">
        <v>66</v>
      </c>
      <c r="B124" s="267" t="s">
        <v>233</v>
      </c>
      <c r="C124" s="268"/>
      <c r="D124" s="268"/>
      <c r="E124" s="267"/>
      <c r="F124" s="269">
        <f>F125</f>
        <v>10319.1</v>
      </c>
      <c r="G124" s="269" t="e">
        <f>G125</f>
        <v>#REF!</v>
      </c>
      <c r="H124" s="269" t="e">
        <f>H125</f>
        <v>#REF!</v>
      </c>
    </row>
    <row r="125" spans="1:8" ht="15.75">
      <c r="A125" s="266" t="s">
        <v>461</v>
      </c>
      <c r="B125" s="267" t="s">
        <v>233</v>
      </c>
      <c r="C125" s="268" t="s">
        <v>467</v>
      </c>
      <c r="D125" s="268" t="s">
        <v>234</v>
      </c>
      <c r="E125" s="267">
        <v>610</v>
      </c>
      <c r="F125" s="269">
        <f>'Приложение 8'!Q269</f>
        <v>10319.1</v>
      </c>
      <c r="G125" s="269" t="e">
        <f>#REF!</f>
        <v>#REF!</v>
      </c>
      <c r="H125" s="269" t="e">
        <f>#REF!</f>
        <v>#REF!</v>
      </c>
    </row>
    <row r="126" spans="1:8" ht="78.75">
      <c r="A126" s="230" t="s">
        <v>610</v>
      </c>
      <c r="B126" s="267" t="s">
        <v>613</v>
      </c>
      <c r="C126" s="245"/>
      <c r="D126" s="245"/>
      <c r="E126" s="240"/>
      <c r="F126" s="269"/>
      <c r="G126" s="269" t="e">
        <f>G127</f>
        <v>#REF!</v>
      </c>
      <c r="H126" s="269" t="e">
        <f>H127</f>
        <v>#REF!</v>
      </c>
    </row>
    <row r="127" spans="1:8" ht="15.75">
      <c r="A127" s="230" t="s">
        <v>461</v>
      </c>
      <c r="B127" s="267" t="s">
        <v>613</v>
      </c>
      <c r="C127" s="268" t="s">
        <v>467</v>
      </c>
      <c r="D127" s="268" t="s">
        <v>234</v>
      </c>
      <c r="E127" s="240">
        <v>610</v>
      </c>
      <c r="F127" s="269"/>
      <c r="G127" s="269" t="e">
        <f>#REF!</f>
        <v>#REF!</v>
      </c>
      <c r="H127" s="269" t="e">
        <f>#REF!</f>
        <v>#REF!</v>
      </c>
    </row>
    <row r="128" spans="1:8" ht="47.25">
      <c r="A128" s="5" t="s">
        <v>544</v>
      </c>
      <c r="B128" s="267" t="s">
        <v>235</v>
      </c>
      <c r="C128" s="268"/>
      <c r="D128" s="268"/>
      <c r="E128" s="267"/>
      <c r="F128" s="269">
        <f>F129</f>
        <v>340</v>
      </c>
      <c r="G128" s="269" t="e">
        <f>G129</f>
        <v>#REF!</v>
      </c>
      <c r="H128" s="269" t="e">
        <f>H129</f>
        <v>#REF!</v>
      </c>
    </row>
    <row r="129" spans="1:8" ht="15.75">
      <c r="A129" s="266" t="s">
        <v>461</v>
      </c>
      <c r="B129" s="267" t="s">
        <v>235</v>
      </c>
      <c r="C129" s="268" t="s">
        <v>467</v>
      </c>
      <c r="D129" s="268" t="s">
        <v>234</v>
      </c>
      <c r="E129" s="267">
        <v>610</v>
      </c>
      <c r="F129" s="269">
        <f>'Приложение 8'!Q273</f>
        <v>340</v>
      </c>
      <c r="G129" s="269" t="e">
        <f>#REF!</f>
        <v>#REF!</v>
      </c>
      <c r="H129" s="269" t="e">
        <f>#REF!</f>
        <v>#REF!</v>
      </c>
    </row>
    <row r="130" spans="1:8" ht="47.25">
      <c r="A130" s="5" t="s">
        <v>436</v>
      </c>
      <c r="B130" s="267" t="s">
        <v>236</v>
      </c>
      <c r="C130" s="268"/>
      <c r="D130" s="268"/>
      <c r="E130" s="267"/>
      <c r="F130" s="269">
        <f>F131</f>
        <v>1546.4</v>
      </c>
      <c r="G130" s="269" t="e">
        <f>G131</f>
        <v>#REF!</v>
      </c>
      <c r="H130" s="269" t="e">
        <f>H131</f>
        <v>#REF!</v>
      </c>
    </row>
    <row r="131" spans="1:8" ht="15.75">
      <c r="A131" s="266" t="s">
        <v>461</v>
      </c>
      <c r="B131" s="267" t="s">
        <v>236</v>
      </c>
      <c r="C131" s="268" t="s">
        <v>467</v>
      </c>
      <c r="D131" s="268" t="s">
        <v>234</v>
      </c>
      <c r="E131" s="267">
        <v>610</v>
      </c>
      <c r="F131" s="269">
        <f>'Приложение 8'!Q275</f>
        <v>1546.4</v>
      </c>
      <c r="G131" s="269" t="e">
        <f>#REF!</f>
        <v>#REF!</v>
      </c>
      <c r="H131" s="269" t="e">
        <f>#REF!</f>
        <v>#REF!</v>
      </c>
    </row>
    <row r="132" spans="1:8" ht="63">
      <c r="A132" s="5" t="s">
        <v>437</v>
      </c>
      <c r="B132" s="267" t="s">
        <v>237</v>
      </c>
      <c r="C132" s="268"/>
      <c r="D132" s="268"/>
      <c r="E132" s="267"/>
      <c r="F132" s="269">
        <f aca="true" t="shared" si="3" ref="F132:H133">F133</f>
        <v>6357</v>
      </c>
      <c r="G132" s="269" t="e">
        <f>G133+G135</f>
        <v>#REF!</v>
      </c>
      <c r="H132" s="269" t="e">
        <f>H133+H135</f>
        <v>#REF!</v>
      </c>
    </row>
    <row r="133" spans="1:8" ht="15.75">
      <c r="A133" s="5" t="s">
        <v>22</v>
      </c>
      <c r="B133" s="267" t="s">
        <v>238</v>
      </c>
      <c r="C133" s="268"/>
      <c r="D133" s="268"/>
      <c r="E133" s="267"/>
      <c r="F133" s="269">
        <f t="shared" si="3"/>
        <v>6357</v>
      </c>
      <c r="G133" s="269" t="e">
        <f t="shared" si="3"/>
        <v>#REF!</v>
      </c>
      <c r="H133" s="269" t="e">
        <f t="shared" si="3"/>
        <v>#REF!</v>
      </c>
    </row>
    <row r="134" spans="1:8" ht="15.75">
      <c r="A134" s="266" t="s">
        <v>461</v>
      </c>
      <c r="B134" s="267" t="s">
        <v>238</v>
      </c>
      <c r="C134" s="268" t="s">
        <v>467</v>
      </c>
      <c r="D134" s="268" t="s">
        <v>234</v>
      </c>
      <c r="E134" s="267">
        <v>610</v>
      </c>
      <c r="F134" s="269">
        <f>'Приложение 8'!Q278</f>
        <v>6357</v>
      </c>
      <c r="G134" s="269" t="e">
        <f>#REF!</f>
        <v>#REF!</v>
      </c>
      <c r="H134" s="269" t="e">
        <f>#REF!</f>
        <v>#REF!</v>
      </c>
    </row>
    <row r="135" spans="1:8" ht="78.75">
      <c r="A135" s="5" t="s">
        <v>610</v>
      </c>
      <c r="B135" s="267" t="s">
        <v>614</v>
      </c>
      <c r="C135" s="268"/>
      <c r="D135" s="268"/>
      <c r="E135" s="267"/>
      <c r="F135" s="269"/>
      <c r="G135" s="269" t="e">
        <f>G136</f>
        <v>#REF!</v>
      </c>
      <c r="H135" s="269" t="e">
        <f>H136</f>
        <v>#REF!</v>
      </c>
    </row>
    <row r="136" spans="1:8" ht="15.75">
      <c r="A136" s="5" t="s">
        <v>461</v>
      </c>
      <c r="B136" s="267" t="s">
        <v>614</v>
      </c>
      <c r="C136" s="268" t="s">
        <v>467</v>
      </c>
      <c r="D136" s="268" t="s">
        <v>234</v>
      </c>
      <c r="E136" s="267">
        <v>610</v>
      </c>
      <c r="F136" s="269"/>
      <c r="G136" s="269" t="e">
        <f>#REF!</f>
        <v>#REF!</v>
      </c>
      <c r="H136" s="269" t="e">
        <f>#REF!</f>
        <v>#REF!</v>
      </c>
    </row>
    <row r="137" spans="1:8" ht="78.75">
      <c r="A137" s="29" t="s">
        <v>428</v>
      </c>
      <c r="B137" s="267" t="s">
        <v>242</v>
      </c>
      <c r="C137" s="268"/>
      <c r="D137" s="268"/>
      <c r="E137" s="267"/>
      <c r="F137" s="269">
        <f aca="true" t="shared" si="4" ref="F137:H138">F138</f>
        <v>5859.9</v>
      </c>
      <c r="G137" s="269" t="e">
        <f>G138+G140</f>
        <v>#REF!</v>
      </c>
      <c r="H137" s="269" t="e">
        <f>H138+H140</f>
        <v>#REF!</v>
      </c>
    </row>
    <row r="138" spans="1:8" ht="31.5">
      <c r="A138" s="29" t="s">
        <v>94</v>
      </c>
      <c r="B138" s="267" t="s">
        <v>243</v>
      </c>
      <c r="C138" s="268"/>
      <c r="D138" s="268"/>
      <c r="E138" s="267"/>
      <c r="F138" s="269">
        <f t="shared" si="4"/>
        <v>5859.9</v>
      </c>
      <c r="G138" s="269" t="e">
        <f t="shared" si="4"/>
        <v>#REF!</v>
      </c>
      <c r="H138" s="269" t="e">
        <f t="shared" si="4"/>
        <v>#REF!</v>
      </c>
    </row>
    <row r="139" spans="1:8" ht="15.75">
      <c r="A139" s="266" t="s">
        <v>461</v>
      </c>
      <c r="B139" s="267" t="s">
        <v>243</v>
      </c>
      <c r="C139" s="268" t="s">
        <v>467</v>
      </c>
      <c r="D139" s="268" t="s">
        <v>153</v>
      </c>
      <c r="E139" s="267">
        <v>610</v>
      </c>
      <c r="F139" s="269">
        <f>'Приложение 8'!Q246</f>
        <v>5859.9</v>
      </c>
      <c r="G139" s="269" t="e">
        <f>#REF!</f>
        <v>#REF!</v>
      </c>
      <c r="H139" s="269" t="e">
        <f>#REF!</f>
        <v>#REF!</v>
      </c>
    </row>
    <row r="140" spans="1:8" ht="78.75">
      <c r="A140" s="230" t="s">
        <v>610</v>
      </c>
      <c r="B140" s="267" t="s">
        <v>612</v>
      </c>
      <c r="C140" s="268"/>
      <c r="D140" s="268"/>
      <c r="E140" s="267"/>
      <c r="F140" s="269"/>
      <c r="G140" s="269" t="e">
        <f>G141</f>
        <v>#REF!</v>
      </c>
      <c r="H140" s="269" t="e">
        <f>H141</f>
        <v>#REF!</v>
      </c>
    </row>
    <row r="141" spans="1:8" ht="15.75">
      <c r="A141" s="230" t="s">
        <v>461</v>
      </c>
      <c r="B141" s="267" t="s">
        <v>612</v>
      </c>
      <c r="C141" s="268" t="s">
        <v>467</v>
      </c>
      <c r="D141" s="268" t="s">
        <v>153</v>
      </c>
      <c r="E141" s="267">
        <v>610</v>
      </c>
      <c r="F141" s="269"/>
      <c r="G141" s="269" t="e">
        <f>#REF!</f>
        <v>#REF!</v>
      </c>
      <c r="H141" s="269" t="e">
        <f>#REF!</f>
        <v>#REF!</v>
      </c>
    </row>
    <row r="142" spans="1:8" s="252" customFormat="1" ht="47.25">
      <c r="A142" s="257" t="s">
        <v>430</v>
      </c>
      <c r="B142" s="243" t="s">
        <v>206</v>
      </c>
      <c r="C142" s="244"/>
      <c r="D142" s="244"/>
      <c r="E142" s="243"/>
      <c r="F142" s="247" t="e">
        <f>F143+F146+F149+F152</f>
        <v>#REF!</v>
      </c>
      <c r="G142" s="247" t="e">
        <f>G143+G146+G149+G152</f>
        <v>#REF!</v>
      </c>
      <c r="H142" s="247" t="e">
        <f>H143+H146+H149+H152</f>
        <v>#REF!</v>
      </c>
    </row>
    <row r="143" spans="1:8" ht="78.75">
      <c r="A143" s="266" t="s">
        <v>432</v>
      </c>
      <c r="B143" s="267" t="s">
        <v>207</v>
      </c>
      <c r="C143" s="268"/>
      <c r="D143" s="268"/>
      <c r="E143" s="267"/>
      <c r="F143" s="269" t="e">
        <f>F144+#REF!</f>
        <v>#REF!</v>
      </c>
      <c r="G143" s="269" t="e">
        <f>G144</f>
        <v>#REF!</v>
      </c>
      <c r="H143" s="269" t="e">
        <f>H144</f>
        <v>#REF!</v>
      </c>
    </row>
    <row r="144" spans="1:8" ht="15.75">
      <c r="A144" s="266" t="s">
        <v>22</v>
      </c>
      <c r="B144" s="267" t="s">
        <v>208</v>
      </c>
      <c r="C144" s="268"/>
      <c r="D144" s="268"/>
      <c r="E144" s="267"/>
      <c r="F144" s="269">
        <f>F145</f>
        <v>159.3</v>
      </c>
      <c r="G144" s="269" t="e">
        <f>G145</f>
        <v>#REF!</v>
      </c>
      <c r="H144" s="269" t="e">
        <f>H145</f>
        <v>#REF!</v>
      </c>
    </row>
    <row r="145" spans="1:8" ht="15.75">
      <c r="A145" s="266" t="s">
        <v>461</v>
      </c>
      <c r="B145" s="267" t="s">
        <v>208</v>
      </c>
      <c r="C145" s="268" t="s">
        <v>467</v>
      </c>
      <c r="D145" s="268" t="s">
        <v>209</v>
      </c>
      <c r="E145" s="267">
        <v>610</v>
      </c>
      <c r="F145" s="269">
        <f>'Приложение 8'!Q253</f>
        <v>159.3</v>
      </c>
      <c r="G145" s="269" t="e">
        <f>#REF!</f>
        <v>#REF!</v>
      </c>
      <c r="H145" s="269" t="e">
        <f>#REF!</f>
        <v>#REF!</v>
      </c>
    </row>
    <row r="146" spans="1:8" ht="78.75">
      <c r="A146" s="266" t="s">
        <v>433</v>
      </c>
      <c r="B146" s="267" t="s">
        <v>211</v>
      </c>
      <c r="C146" s="268"/>
      <c r="D146" s="268"/>
      <c r="E146" s="267"/>
      <c r="F146" s="269">
        <f aca="true" t="shared" si="5" ref="F146:H147">F147</f>
        <v>60</v>
      </c>
      <c r="G146" s="269" t="e">
        <f t="shared" si="5"/>
        <v>#REF!</v>
      </c>
      <c r="H146" s="269" t="e">
        <f t="shared" si="5"/>
        <v>#REF!</v>
      </c>
    </row>
    <row r="147" spans="1:8" ht="15.75">
      <c r="A147" s="266" t="s">
        <v>22</v>
      </c>
      <c r="B147" s="267" t="s">
        <v>212</v>
      </c>
      <c r="C147" s="268"/>
      <c r="D147" s="268"/>
      <c r="E147" s="267"/>
      <c r="F147" s="269">
        <f t="shared" si="5"/>
        <v>60</v>
      </c>
      <c r="G147" s="269" t="e">
        <f t="shared" si="5"/>
        <v>#REF!</v>
      </c>
      <c r="H147" s="269" t="e">
        <f t="shared" si="5"/>
        <v>#REF!</v>
      </c>
    </row>
    <row r="148" spans="1:8" ht="15.75">
      <c r="A148" s="266" t="s">
        <v>461</v>
      </c>
      <c r="B148" s="267" t="s">
        <v>212</v>
      </c>
      <c r="C148" s="268" t="s">
        <v>467</v>
      </c>
      <c r="D148" s="268" t="s">
        <v>209</v>
      </c>
      <c r="E148" s="267">
        <v>610</v>
      </c>
      <c r="F148" s="269">
        <f>'Приложение 8'!Q260</f>
        <v>60</v>
      </c>
      <c r="G148" s="269" t="e">
        <f>#REF!</f>
        <v>#REF!</v>
      </c>
      <c r="H148" s="269" t="e">
        <f>#REF!</f>
        <v>#REF!</v>
      </c>
    </row>
    <row r="149" spans="1:8" ht="63">
      <c r="A149" s="266" t="s">
        <v>434</v>
      </c>
      <c r="B149" s="267" t="s">
        <v>213</v>
      </c>
      <c r="C149" s="268"/>
      <c r="D149" s="268"/>
      <c r="E149" s="267"/>
      <c r="F149" s="269">
        <f aca="true" t="shared" si="6" ref="F149:H150">F150</f>
        <v>100</v>
      </c>
      <c r="G149" s="269" t="e">
        <f t="shared" si="6"/>
        <v>#REF!</v>
      </c>
      <c r="H149" s="269" t="e">
        <f t="shared" si="6"/>
        <v>#REF!</v>
      </c>
    </row>
    <row r="150" spans="1:8" ht="15.75">
      <c r="A150" s="266" t="s">
        <v>22</v>
      </c>
      <c r="B150" s="267" t="s">
        <v>214</v>
      </c>
      <c r="C150" s="268"/>
      <c r="D150" s="268"/>
      <c r="E150" s="267"/>
      <c r="F150" s="269">
        <f t="shared" si="6"/>
        <v>100</v>
      </c>
      <c r="G150" s="269" t="e">
        <f t="shared" si="6"/>
        <v>#REF!</v>
      </c>
      <c r="H150" s="269" t="e">
        <f t="shared" si="6"/>
        <v>#REF!</v>
      </c>
    </row>
    <row r="151" spans="1:8" ht="15.75">
      <c r="A151" s="266" t="s">
        <v>461</v>
      </c>
      <c r="B151" s="267" t="s">
        <v>214</v>
      </c>
      <c r="C151" s="268" t="s">
        <v>467</v>
      </c>
      <c r="D151" s="268" t="s">
        <v>209</v>
      </c>
      <c r="E151" s="267">
        <v>610</v>
      </c>
      <c r="F151" s="269">
        <f>'Приложение 8'!Q263</f>
        <v>100</v>
      </c>
      <c r="G151" s="269" t="e">
        <f>#REF!</f>
        <v>#REF!</v>
      </c>
      <c r="H151" s="269" t="e">
        <f>#REF!</f>
        <v>#REF!</v>
      </c>
    </row>
    <row r="152" spans="1:8" ht="31.5">
      <c r="A152" s="266" t="s">
        <v>439</v>
      </c>
      <c r="B152" s="267" t="s">
        <v>215</v>
      </c>
      <c r="C152" s="268"/>
      <c r="D152" s="268"/>
      <c r="E152" s="267"/>
      <c r="F152" s="269">
        <f aca="true" t="shared" si="7" ref="F152:H153">F153</f>
        <v>908.6</v>
      </c>
      <c r="G152" s="269" t="e">
        <f t="shared" si="7"/>
        <v>#REF!</v>
      </c>
      <c r="H152" s="269" t="e">
        <f t="shared" si="7"/>
        <v>#REF!</v>
      </c>
    </row>
    <row r="153" spans="1:8" ht="31.5">
      <c r="A153" s="266" t="s">
        <v>440</v>
      </c>
      <c r="B153" s="267" t="s">
        <v>216</v>
      </c>
      <c r="C153" s="268"/>
      <c r="D153" s="268"/>
      <c r="E153" s="267"/>
      <c r="F153" s="269">
        <f t="shared" si="7"/>
        <v>908.6</v>
      </c>
      <c r="G153" s="269" t="e">
        <f t="shared" si="7"/>
        <v>#REF!</v>
      </c>
      <c r="H153" s="269" t="e">
        <f t="shared" si="7"/>
        <v>#REF!</v>
      </c>
    </row>
    <row r="154" spans="1:8" ht="47.25">
      <c r="A154" s="266" t="s">
        <v>464</v>
      </c>
      <c r="B154" s="267" t="s">
        <v>216</v>
      </c>
      <c r="C154" s="268" t="s">
        <v>467</v>
      </c>
      <c r="D154" s="268" t="s">
        <v>146</v>
      </c>
      <c r="E154" s="267">
        <v>320</v>
      </c>
      <c r="F154" s="269">
        <f>'Приложение 8'!Q308</f>
        <v>908.6</v>
      </c>
      <c r="G154" s="269" t="e">
        <f>#REF!</f>
        <v>#REF!</v>
      </c>
      <c r="H154" s="269" t="e">
        <f>#REF!</f>
        <v>#REF!</v>
      </c>
    </row>
    <row r="155" spans="1:8" s="252" customFormat="1" ht="78.75">
      <c r="A155" s="257" t="s">
        <v>539</v>
      </c>
      <c r="B155" s="243" t="s">
        <v>540</v>
      </c>
      <c r="C155" s="244"/>
      <c r="D155" s="244"/>
      <c r="E155" s="243"/>
      <c r="F155" s="247">
        <f>F157</f>
        <v>284.3</v>
      </c>
      <c r="G155" s="247" t="e">
        <f aca="true" t="shared" si="8" ref="G155:H157">G156</f>
        <v>#REF!</v>
      </c>
      <c r="H155" s="247" t="e">
        <f t="shared" si="8"/>
        <v>#REF!</v>
      </c>
    </row>
    <row r="156" spans="1:8" ht="78.75">
      <c r="A156" s="266" t="s">
        <v>717</v>
      </c>
      <c r="B156" s="267" t="s">
        <v>718</v>
      </c>
      <c r="C156" s="268"/>
      <c r="D156" s="268"/>
      <c r="E156" s="267"/>
      <c r="F156" s="269"/>
      <c r="G156" s="269" t="e">
        <f t="shared" si="8"/>
        <v>#REF!</v>
      </c>
      <c r="H156" s="269" t="e">
        <f t="shared" si="8"/>
        <v>#REF!</v>
      </c>
    </row>
    <row r="157" spans="1:8" ht="31.5">
      <c r="A157" s="266" t="s">
        <v>538</v>
      </c>
      <c r="B157" s="267" t="s">
        <v>217</v>
      </c>
      <c r="C157" s="268"/>
      <c r="D157" s="268"/>
      <c r="E157" s="267"/>
      <c r="F157" s="269">
        <f>F158</f>
        <v>284.3</v>
      </c>
      <c r="G157" s="269" t="e">
        <f t="shared" si="8"/>
        <v>#REF!</v>
      </c>
      <c r="H157" s="269" t="e">
        <f t="shared" si="8"/>
        <v>#REF!</v>
      </c>
    </row>
    <row r="158" spans="1:8" ht="47.25">
      <c r="A158" s="266" t="s">
        <v>459</v>
      </c>
      <c r="B158" s="267" t="s">
        <v>217</v>
      </c>
      <c r="C158" s="268" t="s">
        <v>467</v>
      </c>
      <c r="D158" s="268" t="s">
        <v>218</v>
      </c>
      <c r="E158" s="267">
        <v>240</v>
      </c>
      <c r="F158" s="269">
        <f>'Приложение 8'!Q209</f>
        <v>284.3</v>
      </c>
      <c r="G158" s="269" t="e">
        <f>#REF!</f>
        <v>#REF!</v>
      </c>
      <c r="H158" s="269" t="e">
        <f>#REF!</f>
        <v>#REF!</v>
      </c>
    </row>
    <row r="159" spans="1:8" s="252" customFormat="1" ht="94.5">
      <c r="A159" s="257" t="s">
        <v>142</v>
      </c>
      <c r="B159" s="243" t="s">
        <v>219</v>
      </c>
      <c r="C159" s="244"/>
      <c r="D159" s="244"/>
      <c r="E159" s="243"/>
      <c r="F159" s="247">
        <f>F160+F163+F166+F169</f>
        <v>0</v>
      </c>
      <c r="G159" s="247">
        <v>0</v>
      </c>
      <c r="H159" s="247" t="e">
        <f>H160+H163+H166+H169</f>
        <v>#REF!</v>
      </c>
    </row>
    <row r="160" spans="1:8" ht="31.5">
      <c r="A160" s="266" t="s">
        <v>413</v>
      </c>
      <c r="B160" s="267" t="s">
        <v>220</v>
      </c>
      <c r="C160" s="268"/>
      <c r="D160" s="268"/>
      <c r="E160" s="267"/>
      <c r="F160" s="269">
        <f>F161</f>
        <v>0</v>
      </c>
      <c r="G160" s="269">
        <v>0</v>
      </c>
      <c r="H160" s="269" t="e">
        <f>H161</f>
        <v>#REF!</v>
      </c>
    </row>
    <row r="161" spans="1:8" ht="47.25">
      <c r="A161" s="266" t="s">
        <v>474</v>
      </c>
      <c r="B161" s="267" t="s">
        <v>221</v>
      </c>
      <c r="C161" s="268"/>
      <c r="D161" s="268"/>
      <c r="E161" s="267"/>
      <c r="F161" s="269">
        <f>F162</f>
        <v>0</v>
      </c>
      <c r="G161" s="269">
        <v>0</v>
      </c>
      <c r="H161" s="269" t="e">
        <f>H162</f>
        <v>#REF!</v>
      </c>
    </row>
    <row r="162" spans="1:8" ht="47.25">
      <c r="A162" s="266" t="s">
        <v>459</v>
      </c>
      <c r="B162" s="267" t="s">
        <v>221</v>
      </c>
      <c r="C162" s="268" t="s">
        <v>467</v>
      </c>
      <c r="D162" s="268" t="s">
        <v>147</v>
      </c>
      <c r="E162" s="267">
        <v>240</v>
      </c>
      <c r="F162" s="269"/>
      <c r="G162" s="269">
        <v>0</v>
      </c>
      <c r="H162" s="269" t="e">
        <f>#REF!</f>
        <v>#REF!</v>
      </c>
    </row>
    <row r="163" spans="1:8" ht="29.25" customHeight="1">
      <c r="A163" s="266" t="s">
        <v>16</v>
      </c>
      <c r="B163" s="267" t="s">
        <v>222</v>
      </c>
      <c r="C163" s="268"/>
      <c r="D163" s="268"/>
      <c r="E163" s="267"/>
      <c r="F163" s="269">
        <f>F164</f>
        <v>0</v>
      </c>
      <c r="G163" s="269">
        <v>0</v>
      </c>
      <c r="H163" s="269" t="e">
        <f>H164</f>
        <v>#REF!</v>
      </c>
    </row>
    <row r="164" spans="1:8" ht="31.5">
      <c r="A164" s="266" t="s">
        <v>504</v>
      </c>
      <c r="B164" s="267" t="s">
        <v>223</v>
      </c>
      <c r="C164" s="268"/>
      <c r="D164" s="268"/>
      <c r="E164" s="267"/>
      <c r="F164" s="269">
        <f>F165</f>
        <v>0</v>
      </c>
      <c r="G164" s="269">
        <v>0</v>
      </c>
      <c r="H164" s="269" t="e">
        <f>H165</f>
        <v>#REF!</v>
      </c>
    </row>
    <row r="165" spans="1:8" ht="47.25">
      <c r="A165" s="266" t="s">
        <v>459</v>
      </c>
      <c r="B165" s="267" t="s">
        <v>223</v>
      </c>
      <c r="C165" s="268" t="s">
        <v>467</v>
      </c>
      <c r="D165" s="268" t="s">
        <v>147</v>
      </c>
      <c r="E165" s="267">
        <v>240</v>
      </c>
      <c r="F165" s="269"/>
      <c r="G165" s="269">
        <v>0</v>
      </c>
      <c r="H165" s="269" t="e">
        <f>#REF!</f>
        <v>#REF!</v>
      </c>
    </row>
    <row r="166" spans="1:8" ht="47.25">
      <c r="A166" s="266" t="s">
        <v>515</v>
      </c>
      <c r="B166" s="267" t="s">
        <v>224</v>
      </c>
      <c r="C166" s="268"/>
      <c r="D166" s="268"/>
      <c r="E166" s="267"/>
      <c r="F166" s="269">
        <f>F167</f>
        <v>0</v>
      </c>
      <c r="G166" s="269">
        <v>0</v>
      </c>
      <c r="H166" s="269" t="e">
        <f>H167</f>
        <v>#REF!</v>
      </c>
    </row>
    <row r="167" spans="1:8" ht="31.5">
      <c r="A167" s="266" t="s">
        <v>504</v>
      </c>
      <c r="B167" s="267" t="s">
        <v>225</v>
      </c>
      <c r="C167" s="268"/>
      <c r="D167" s="268"/>
      <c r="E167" s="267"/>
      <c r="F167" s="269">
        <f>F168</f>
        <v>0</v>
      </c>
      <c r="G167" s="269">
        <v>0</v>
      </c>
      <c r="H167" s="269" t="e">
        <f>H168</f>
        <v>#REF!</v>
      </c>
    </row>
    <row r="168" spans="1:8" ht="47.25">
      <c r="A168" s="266" t="s">
        <v>459</v>
      </c>
      <c r="B168" s="267" t="s">
        <v>225</v>
      </c>
      <c r="C168" s="268" t="s">
        <v>148</v>
      </c>
      <c r="D168" s="268" t="s">
        <v>147</v>
      </c>
      <c r="E168" s="267">
        <v>240</v>
      </c>
      <c r="F168" s="269"/>
      <c r="G168" s="269">
        <v>0</v>
      </c>
      <c r="H168" s="269" t="e">
        <f>#REF!</f>
        <v>#REF!</v>
      </c>
    </row>
    <row r="169" spans="1:8" ht="63">
      <c r="A169" s="266" t="s">
        <v>786</v>
      </c>
      <c r="B169" s="267" t="s">
        <v>226</v>
      </c>
      <c r="C169" s="268"/>
      <c r="D169" s="268"/>
      <c r="E169" s="267"/>
      <c r="F169" s="269">
        <f>F170</f>
        <v>0</v>
      </c>
      <c r="G169" s="269">
        <v>0</v>
      </c>
      <c r="H169" s="269" t="e">
        <f>H170</f>
        <v>#REF!</v>
      </c>
    </row>
    <row r="170" spans="1:8" ht="94.5">
      <c r="A170" s="266" t="s">
        <v>33</v>
      </c>
      <c r="B170" s="267" t="s">
        <v>227</v>
      </c>
      <c r="C170" s="268"/>
      <c r="D170" s="268"/>
      <c r="E170" s="267"/>
      <c r="F170" s="269">
        <f>F171</f>
        <v>0</v>
      </c>
      <c r="G170" s="269">
        <v>0</v>
      </c>
      <c r="H170" s="269" t="e">
        <f>H171</f>
        <v>#REF!</v>
      </c>
    </row>
    <row r="171" spans="1:8" ht="53.25" customHeight="1">
      <c r="A171" s="266" t="s">
        <v>459</v>
      </c>
      <c r="B171" s="267" t="s">
        <v>227</v>
      </c>
      <c r="C171" s="268" t="s">
        <v>467</v>
      </c>
      <c r="D171" s="268" t="s">
        <v>147</v>
      </c>
      <c r="E171" s="267">
        <v>240</v>
      </c>
      <c r="F171" s="269"/>
      <c r="G171" s="269">
        <v>0</v>
      </c>
      <c r="H171" s="269" t="e">
        <f>#REF!</f>
        <v>#REF!</v>
      </c>
    </row>
    <row r="172" spans="1:8" ht="80.25" customHeight="1">
      <c r="A172" s="257" t="s">
        <v>763</v>
      </c>
      <c r="B172" s="243" t="s">
        <v>772</v>
      </c>
      <c r="C172" s="244"/>
      <c r="D172" s="244"/>
      <c r="E172" s="243"/>
      <c r="F172" s="247" t="e">
        <f>F173+F176+F179+F183+F189</f>
        <v>#REF!</v>
      </c>
      <c r="G172" s="247" t="e">
        <f>G173+G176+G179+G183+G189</f>
        <v>#REF!</v>
      </c>
      <c r="H172" s="247" t="e">
        <f>H173+H176+H179+H183+H189</f>
        <v>#REF!</v>
      </c>
    </row>
    <row r="173" spans="1:8" ht="53.25" customHeight="1">
      <c r="A173" s="11" t="s">
        <v>765</v>
      </c>
      <c r="B173" s="267" t="s">
        <v>773</v>
      </c>
      <c r="C173" s="245"/>
      <c r="D173" s="245"/>
      <c r="E173" s="240"/>
      <c r="F173" s="246" t="e">
        <f aca="true" t="shared" si="9" ref="F173:H174">F174</f>
        <v>#REF!</v>
      </c>
      <c r="G173" s="269" t="e">
        <f t="shared" si="9"/>
        <v>#REF!</v>
      </c>
      <c r="H173" s="269" t="e">
        <f t="shared" si="9"/>
        <v>#REF!</v>
      </c>
    </row>
    <row r="174" spans="1:8" ht="36" customHeight="1">
      <c r="A174" s="11" t="s">
        <v>119</v>
      </c>
      <c r="B174" s="267" t="s">
        <v>774</v>
      </c>
      <c r="C174" s="245"/>
      <c r="D174" s="245"/>
      <c r="E174" s="240"/>
      <c r="F174" s="246" t="e">
        <f t="shared" si="9"/>
        <v>#REF!</v>
      </c>
      <c r="G174" s="269" t="e">
        <f t="shared" si="9"/>
        <v>#REF!</v>
      </c>
      <c r="H174" s="269" t="e">
        <f t="shared" si="9"/>
        <v>#REF!</v>
      </c>
    </row>
    <row r="175" spans="1:8" ht="53.25" customHeight="1">
      <c r="A175" s="11" t="s">
        <v>459</v>
      </c>
      <c r="B175" s="267" t="s">
        <v>774</v>
      </c>
      <c r="C175" s="268" t="s">
        <v>148</v>
      </c>
      <c r="D175" s="268" t="s">
        <v>144</v>
      </c>
      <c r="E175" s="240">
        <v>240</v>
      </c>
      <c r="F175" s="246" t="e">
        <f>'Приложение 8'!#REF!</f>
        <v>#REF!</v>
      </c>
      <c r="G175" s="269" t="e">
        <f>#REF!</f>
        <v>#REF!</v>
      </c>
      <c r="H175" s="269" t="e">
        <f>#REF!</f>
        <v>#REF!</v>
      </c>
    </row>
    <row r="176" spans="1:8" ht="53.25" customHeight="1">
      <c r="A176" s="11" t="s">
        <v>766</v>
      </c>
      <c r="B176" s="267" t="s">
        <v>775</v>
      </c>
      <c r="C176" s="245"/>
      <c r="D176" s="245"/>
      <c r="E176" s="240"/>
      <c r="F176" s="246">
        <f aca="true" t="shared" si="10" ref="F176:H177">F177</f>
        <v>161406.8</v>
      </c>
      <c r="G176" s="269" t="e">
        <f t="shared" si="10"/>
        <v>#REF!</v>
      </c>
      <c r="H176" s="269" t="e">
        <f t="shared" si="10"/>
        <v>#REF!</v>
      </c>
    </row>
    <row r="177" spans="1:8" ht="53.25" customHeight="1">
      <c r="A177" s="11" t="s">
        <v>767</v>
      </c>
      <c r="B177" s="267" t="s">
        <v>776</v>
      </c>
      <c r="C177" s="245"/>
      <c r="D177" s="245"/>
      <c r="E177" s="240"/>
      <c r="F177" s="246">
        <f t="shared" si="10"/>
        <v>161406.8</v>
      </c>
      <c r="G177" s="269" t="e">
        <f t="shared" si="10"/>
        <v>#REF!</v>
      </c>
      <c r="H177" s="269" t="e">
        <f t="shared" si="10"/>
        <v>#REF!</v>
      </c>
    </row>
    <row r="178" spans="1:8" ht="53.25" customHeight="1">
      <c r="A178" s="11" t="s">
        <v>459</v>
      </c>
      <c r="B178" s="267" t="s">
        <v>776</v>
      </c>
      <c r="C178" s="268" t="s">
        <v>148</v>
      </c>
      <c r="D178" s="268" t="s">
        <v>144</v>
      </c>
      <c r="E178" s="240">
        <v>240</v>
      </c>
      <c r="F178" s="246">
        <f>'Приложение 8'!Q472</f>
        <v>161406.8</v>
      </c>
      <c r="G178" s="269" t="e">
        <f>#REF!</f>
        <v>#REF!</v>
      </c>
      <c r="H178" s="269" t="e">
        <f>#REF!</f>
        <v>#REF!</v>
      </c>
    </row>
    <row r="179" spans="1:8" ht="53.25" customHeight="1">
      <c r="A179" s="11" t="s">
        <v>768</v>
      </c>
      <c r="B179" s="267" t="s">
        <v>777</v>
      </c>
      <c r="C179" s="245"/>
      <c r="D179" s="245"/>
      <c r="E179" s="240"/>
      <c r="F179" s="246">
        <f>F180</f>
        <v>345</v>
      </c>
      <c r="G179" s="269" t="e">
        <f>G180</f>
        <v>#REF!</v>
      </c>
      <c r="H179" s="269" t="e">
        <f>H180</f>
        <v>#REF!</v>
      </c>
    </row>
    <row r="180" spans="1:8" ht="53.25" customHeight="1">
      <c r="A180" s="11" t="s">
        <v>37</v>
      </c>
      <c r="B180" s="267" t="s">
        <v>778</v>
      </c>
      <c r="C180" s="245"/>
      <c r="D180" s="245"/>
      <c r="E180" s="240"/>
      <c r="F180" s="246">
        <f>F181+F182</f>
        <v>345</v>
      </c>
      <c r="G180" s="269" t="e">
        <f>G181+G182</f>
        <v>#REF!</v>
      </c>
      <c r="H180" s="269" t="e">
        <f>H181+H182</f>
        <v>#REF!</v>
      </c>
    </row>
    <row r="181" spans="1:8" ht="53.25" customHeight="1">
      <c r="A181" s="11" t="s">
        <v>459</v>
      </c>
      <c r="B181" s="267" t="s">
        <v>778</v>
      </c>
      <c r="C181" s="268" t="s">
        <v>148</v>
      </c>
      <c r="D181" s="268" t="s">
        <v>144</v>
      </c>
      <c r="E181" s="240">
        <v>240</v>
      </c>
      <c r="F181" s="246">
        <f>'Приложение 8'!Q488</f>
        <v>172.5</v>
      </c>
      <c r="G181" s="269" t="e">
        <f>#REF!</f>
        <v>#REF!</v>
      </c>
      <c r="H181" s="269" t="e">
        <f>#REF!</f>
        <v>#REF!</v>
      </c>
    </row>
    <row r="182" spans="1:8" ht="24" customHeight="1">
      <c r="A182" s="5" t="s">
        <v>460</v>
      </c>
      <c r="B182" s="267" t="s">
        <v>778</v>
      </c>
      <c r="C182" s="268" t="s">
        <v>148</v>
      </c>
      <c r="D182" s="268" t="s">
        <v>144</v>
      </c>
      <c r="E182" s="240">
        <v>850</v>
      </c>
      <c r="F182" s="246">
        <f>'Приложение 8'!Q489</f>
        <v>172.5</v>
      </c>
      <c r="G182" s="269" t="e">
        <f>#REF!</f>
        <v>#REF!</v>
      </c>
      <c r="H182" s="269" t="e">
        <f>#REF!</f>
        <v>#REF!</v>
      </c>
    </row>
    <row r="183" spans="1:8" ht="53.25" customHeight="1">
      <c r="A183" s="11" t="s">
        <v>769</v>
      </c>
      <c r="B183" s="267" t="s">
        <v>779</v>
      </c>
      <c r="C183" s="245"/>
      <c r="D183" s="245"/>
      <c r="E183" s="240"/>
      <c r="F183" s="246" t="e">
        <f>F184+#REF!+#REF!+#REF!</f>
        <v>#REF!</v>
      </c>
      <c r="G183" s="269" t="e">
        <f>G184</f>
        <v>#REF!</v>
      </c>
      <c r="H183" s="269" t="e">
        <f>H184</f>
        <v>#REF!</v>
      </c>
    </row>
    <row r="184" spans="1:8" ht="41.25" customHeight="1">
      <c r="A184" s="11" t="s">
        <v>100</v>
      </c>
      <c r="B184" s="267" t="s">
        <v>780</v>
      </c>
      <c r="C184" s="245"/>
      <c r="D184" s="245"/>
      <c r="E184" s="240"/>
      <c r="F184" s="246">
        <f>F185+F186+F187+F188</f>
        <v>52107.9</v>
      </c>
      <c r="G184" s="269" t="e">
        <f>G185+G186+G187+G188</f>
        <v>#REF!</v>
      </c>
      <c r="H184" s="269" t="e">
        <f>H185+H186+H187+H188</f>
        <v>#REF!</v>
      </c>
    </row>
    <row r="185" spans="1:8" ht="46.5" customHeight="1">
      <c r="A185" s="11" t="s">
        <v>321</v>
      </c>
      <c r="B185" s="267" t="s">
        <v>780</v>
      </c>
      <c r="C185" s="268" t="s">
        <v>148</v>
      </c>
      <c r="D185" s="268" t="s">
        <v>144</v>
      </c>
      <c r="E185" s="240">
        <v>120</v>
      </c>
      <c r="F185" s="246">
        <f>'Приложение 8'!Q492</f>
        <v>0</v>
      </c>
      <c r="G185" s="269" t="e">
        <f>#REF!</f>
        <v>#REF!</v>
      </c>
      <c r="H185" s="269" t="e">
        <f>#REF!</f>
        <v>#REF!</v>
      </c>
    </row>
    <row r="186" spans="1:8" ht="53.25" customHeight="1">
      <c r="A186" s="11" t="s">
        <v>459</v>
      </c>
      <c r="B186" s="267" t="s">
        <v>780</v>
      </c>
      <c r="C186" s="268" t="s">
        <v>148</v>
      </c>
      <c r="D186" s="268" t="s">
        <v>144</v>
      </c>
      <c r="E186" s="240">
        <v>240</v>
      </c>
      <c r="F186" s="246">
        <f>'Приложение 8'!Q493</f>
        <v>31210.1</v>
      </c>
      <c r="G186" s="269" t="e">
        <f>#REF!</f>
        <v>#REF!</v>
      </c>
      <c r="H186" s="269" t="e">
        <f>#REF!</f>
        <v>#REF!</v>
      </c>
    </row>
    <row r="187" spans="1:8" ht="23.25" customHeight="1">
      <c r="A187" s="5" t="s">
        <v>466</v>
      </c>
      <c r="B187" s="267" t="s">
        <v>780</v>
      </c>
      <c r="C187" s="268" t="s">
        <v>148</v>
      </c>
      <c r="D187" s="268" t="s">
        <v>144</v>
      </c>
      <c r="E187" s="240">
        <v>830</v>
      </c>
      <c r="F187" s="246">
        <f>'Приложение 8'!Q496</f>
        <v>10448.9</v>
      </c>
      <c r="G187" s="269" t="e">
        <f>#REF!</f>
        <v>#REF!</v>
      </c>
      <c r="H187" s="269" t="e">
        <f>#REF!</f>
        <v>#REF!</v>
      </c>
    </row>
    <row r="188" spans="1:8" ht="22.5" customHeight="1">
      <c r="A188" s="5" t="s">
        <v>460</v>
      </c>
      <c r="B188" s="267" t="s">
        <v>780</v>
      </c>
      <c r="C188" s="268" t="s">
        <v>148</v>
      </c>
      <c r="D188" s="268" t="s">
        <v>144</v>
      </c>
      <c r="E188" s="240">
        <v>850</v>
      </c>
      <c r="F188" s="246">
        <f>'Приложение 8'!Q497</f>
        <v>10448.9</v>
      </c>
      <c r="G188" s="269" t="e">
        <f>#REF!</f>
        <v>#REF!</v>
      </c>
      <c r="H188" s="269" t="e">
        <f>#REF!</f>
        <v>#REF!</v>
      </c>
    </row>
    <row r="189" spans="1:8" ht="53.25" customHeight="1">
      <c r="A189" s="11" t="s">
        <v>762</v>
      </c>
      <c r="B189" s="267" t="s">
        <v>785</v>
      </c>
      <c r="C189" s="268"/>
      <c r="D189" s="268"/>
      <c r="E189" s="240"/>
      <c r="F189" s="246" t="e">
        <f>F190</f>
        <v>#REF!</v>
      </c>
      <c r="G189" s="269" t="e">
        <f>G190</f>
        <v>#REF!</v>
      </c>
      <c r="H189" s="269" t="e">
        <f>H190</f>
        <v>#REF!</v>
      </c>
    </row>
    <row r="190" spans="1:8" ht="53.25" customHeight="1">
      <c r="A190" s="11" t="s">
        <v>61</v>
      </c>
      <c r="B190" s="267" t="s">
        <v>784</v>
      </c>
      <c r="C190" s="268"/>
      <c r="D190" s="268"/>
      <c r="E190" s="240"/>
      <c r="F190" s="246" t="e">
        <f>F191+F192</f>
        <v>#REF!</v>
      </c>
      <c r="G190" s="269" t="e">
        <f>G191+G192</f>
        <v>#REF!</v>
      </c>
      <c r="H190" s="269" t="e">
        <f>H191+H192</f>
        <v>#REF!</v>
      </c>
    </row>
    <row r="191" spans="1:8" ht="53.25" customHeight="1">
      <c r="A191" s="11" t="s">
        <v>459</v>
      </c>
      <c r="B191" s="267" t="s">
        <v>784</v>
      </c>
      <c r="C191" s="268" t="s">
        <v>148</v>
      </c>
      <c r="D191" s="268" t="s">
        <v>144</v>
      </c>
      <c r="E191" s="240">
        <v>240</v>
      </c>
      <c r="F191" s="246" t="e">
        <f>'Приложение 8'!#REF!</f>
        <v>#REF!</v>
      </c>
      <c r="G191" s="269" t="e">
        <f>#REF!</f>
        <v>#REF!</v>
      </c>
      <c r="H191" s="269" t="e">
        <f>#REF!</f>
        <v>#REF!</v>
      </c>
    </row>
    <row r="192" spans="1:8" ht="53.25" customHeight="1">
      <c r="A192" s="11" t="s">
        <v>464</v>
      </c>
      <c r="B192" s="267" t="s">
        <v>784</v>
      </c>
      <c r="C192" s="268" t="s">
        <v>148</v>
      </c>
      <c r="D192" s="268" t="s">
        <v>146</v>
      </c>
      <c r="E192" s="240">
        <v>320</v>
      </c>
      <c r="F192" s="246">
        <f>'Приложение 8'!Q478</f>
        <v>12.5</v>
      </c>
      <c r="G192" s="269" t="e">
        <f>#REF!</f>
        <v>#REF!</v>
      </c>
      <c r="H192" s="269" t="e">
        <f>#REF!</f>
        <v>#REF!</v>
      </c>
    </row>
    <row r="193" spans="1:8" s="252" customFormat="1" ht="14.25">
      <c r="A193" s="391" t="s">
        <v>230</v>
      </c>
      <c r="B193" s="392"/>
      <c r="C193" s="392"/>
      <c r="D193" s="392"/>
      <c r="E193" s="393"/>
      <c r="F193" s="259" t="e">
        <f>#REF!+F17+#REF!+#REF!+#REF!+#REF!+#REF!+#REF!+#REF!+F34+F40+F67+F75+F97+F142+F155+F159+F122</f>
        <v>#REF!</v>
      </c>
      <c r="G193" s="259" t="e">
        <f>G17+G34+G40+G67+G75+G97+G142+G155+G159+G122+G30+G87+G172</f>
        <v>#REF!</v>
      </c>
      <c r="H193" s="259" t="e">
        <f>H17+H34+H40+H67+H75+H97+H142+H155+H159+H122+H30+H87+H172</f>
        <v>#REF!</v>
      </c>
    </row>
    <row r="194" ht="15">
      <c r="H194" s="284" t="s">
        <v>316</v>
      </c>
    </row>
  </sheetData>
  <sheetProtection/>
  <mergeCells count="18"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  <mergeCell ref="B5:I5"/>
    <mergeCell ref="F14:H14"/>
    <mergeCell ref="A11:H11"/>
    <mergeCell ref="A10:H10"/>
    <mergeCell ref="A12:H12"/>
    <mergeCell ref="G13:H13"/>
    <mergeCell ref="B6:I6"/>
    <mergeCell ref="B7:I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2020-12-07T13:38:37Z</cp:lastPrinted>
  <dcterms:created xsi:type="dcterms:W3CDTF">2012-10-30T08:30:04Z</dcterms:created>
  <dcterms:modified xsi:type="dcterms:W3CDTF">2020-12-08T13:25:58Z</dcterms:modified>
  <cp:category/>
  <cp:version/>
  <cp:contentType/>
  <cp:contentStatus/>
</cp:coreProperties>
</file>