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20" windowWidth="15210" windowHeight="7980" tabRatio="641" activeTab="3"/>
  </bookViews>
  <sheets>
    <sheet name="приложение 3" sheetId="1" r:id="rId1"/>
    <sheet name="приложение 4" sheetId="2" r:id="rId2"/>
    <sheet name="приложение 5" sheetId="3" r:id="rId3"/>
    <sheet name="приложение 6" sheetId="4" r:id="rId4"/>
    <sheet name="Приложение 13" sheetId="5" state="hidden" r:id="rId5"/>
  </sheets>
  <definedNames>
    <definedName name="_xlnm.Print_Titles" localSheetId="0">'приложение 3'!$15:$17</definedName>
    <definedName name="_xlnm.Print_Titles" localSheetId="2">'приложение 5'!$12:$14</definedName>
    <definedName name="_xlnm.Print_Area" localSheetId="0">'приложение 3'!$A$1:$F$68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<sst xmlns="http://schemas.openxmlformats.org/spreadsheetml/2006/main" count="7096" uniqueCount="887">
  <si>
    <t>Создание в муниципальных общеобразовательных организациях кружков по развитию предпринимательства</t>
  </si>
  <si>
    <t>Мероприятия по совершенствованию системы муниципальной службы и правового регулирования организации и функционирования муниципальной службы</t>
  </si>
  <si>
    <t>20210</t>
  </si>
  <si>
    <t>Основное мероприятие «Организация временного трудоустройства несовершеннолетних граждан в возрасте от 14 до 18 лет в свободное от учебы время»</t>
  </si>
  <si>
    <t>Основное мероприятие «Содержание сети автомобильных дорог районного значения»</t>
  </si>
  <si>
    <t>20450</t>
  </si>
  <si>
    <t>Реализация мероприятий, направленных на популяризацию предпринимательской деятельности</t>
  </si>
  <si>
    <t>20460</t>
  </si>
  <si>
    <t>Реализация мероприятий, направленных на повышение инвестиционной и деловой активности</t>
  </si>
  <si>
    <t>Учреждения культуры</t>
  </si>
  <si>
    <t>01590</t>
  </si>
  <si>
    <t>90020</t>
  </si>
  <si>
    <t>Расходы на обеспечение функций муниципальных органов (Взносы в ФКР)</t>
  </si>
  <si>
    <t>20110</t>
  </si>
  <si>
    <t>Природоохранные мероприятия</t>
  </si>
  <si>
    <t>15590</t>
  </si>
  <si>
    <t>L4970</t>
  </si>
  <si>
    <t>Осуществление дорожной деятельности в отношении автомобильных дорог общего пользования местного значения для обеспечения подъездов к земельным участкам, предоставляемым отдельным категориям граждан</t>
  </si>
  <si>
    <t>04 0 05 S1360</t>
  </si>
  <si>
    <t>04 0 03 20300</t>
  </si>
  <si>
    <t>20530</t>
  </si>
  <si>
    <t>Выполнение других обязательств, связанных с содержанием имущества, находящегося в казне района</t>
  </si>
  <si>
    <t>Благоустройство</t>
  </si>
  <si>
    <t>26</t>
  </si>
  <si>
    <t>26 0 00 00000</t>
  </si>
  <si>
    <t>2021 год</t>
  </si>
  <si>
    <t>Основное мероприятие "Создание условий для возрождения, сохранения и развития традиционных народных промыслов и ремесел"</t>
  </si>
  <si>
    <t>Муниципальная  программа "Формирование законопослушного поведения участников дорожного движения в Белозерском муниципальном районе на 2019-2021 годы"</t>
  </si>
  <si>
    <t>Основное мероприятие "Разработка проекта, приобретение, размещение социальной рекламы по обеспечению безопасности дорожного движения"</t>
  </si>
  <si>
    <t>20440</t>
  </si>
  <si>
    <t>Реализация мероприятий, направленных на обеспечение безопасности дорожного движения</t>
  </si>
  <si>
    <t>09 0 01 20440</t>
  </si>
  <si>
    <t>Проведение аварийно-спасательных мероприятий</t>
  </si>
  <si>
    <t>Осуществление отдельных государственных полномочий в соответствии с законом области "О наделении органов местного самоуправления отдельными государственными полномочиями по предоставлению единовременной денежной выплаты взамен предоставления земельного участка гражданам, имеющим трех и более детей"</t>
  </si>
  <si>
    <t>Обеспечение деятельности органов местного самоуправления</t>
  </si>
  <si>
    <t>Основное мероприятие «Организация библиотечно-информационного обслуживания населения муниципальными учреждениями района»</t>
  </si>
  <si>
    <t>03590</t>
  </si>
  <si>
    <t>Библиотеки</t>
  </si>
  <si>
    <t>83010</t>
  </si>
  <si>
    <t>83020</t>
  </si>
  <si>
    <t>Расходы на выплату ЕДК за коммунальные услуги</t>
  </si>
  <si>
    <t>Основное мероприятие "Мероприятия по охране и комплексному использованию водных ресурсов, обеспечение населения качественной питьевой водой""</t>
  </si>
  <si>
    <t>Основное мероприятие "Мероприятия по предотвращению загрязнения природной среды отходами производства и потребления"</t>
  </si>
  <si>
    <t>16590</t>
  </si>
  <si>
    <t>Учреждения физической культуры и спорта</t>
  </si>
  <si>
    <t>Основное мероприятие «Развитие детско-юношеского спорта»</t>
  </si>
  <si>
    <t>Процентные платежи по долговым обязательствам района</t>
  </si>
  <si>
    <t>20510</t>
  </si>
  <si>
    <t>20520</t>
  </si>
  <si>
    <t>Основное мероприятие «Обеспечение благоприятных и безопасных условий для отдыха и оздоровления детей»</t>
  </si>
  <si>
    <t>12590</t>
  </si>
  <si>
    <t>13590</t>
  </si>
  <si>
    <t>Основное мероприятие «Сохранение и развитие системы организаций отдыха и оздоровления детей, их материально-техническое оснащение»</t>
  </si>
  <si>
    <t>72020</t>
  </si>
  <si>
    <t>Осуществление отдельных государственных полномочий, в соответствии с законом области от 17 декабря 2007 года № 1719-ОЗ "О наделении органов местного самоуправления отдельными государственными полномочиями в сфере образования"</t>
  </si>
  <si>
    <t>Детские дошкольные учреждения</t>
  </si>
  <si>
    <t>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</si>
  <si>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</si>
  <si>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Школы - детские сады, школы начальные, неполные средние и средние</t>
  </si>
  <si>
    <t>Учреждения по внешкольной работе с детьми</t>
  </si>
  <si>
    <t>Дорожное хозяйство (дорожные фонды)</t>
  </si>
  <si>
    <t>Молодежная политика</t>
  </si>
  <si>
    <t>Расходы на обеспечение функций муниципальных органов</t>
  </si>
  <si>
    <t>70</t>
  </si>
  <si>
    <t>Расходы на обеспечение деятельности (оказание услуг) муниципальных учреждений</t>
  </si>
  <si>
    <t>00590</t>
  </si>
  <si>
    <t>Осуществление отдельных государственных полномочий в соответствии с законом области от 10 декабря 2014 года № 3526-ОЗ "О наделении органов местного самоуправления отдельными государственными полномочиями по организации деятельности многофункциональных центров предоставления государственных и муниципальных услуг"</t>
  </si>
  <si>
    <t>Дополнительное образование детей</t>
  </si>
  <si>
    <t>Основное мероприятие "Создание положительного туристического имиджа района, совершенствование системы информационного обеспечения туристской деятельности, активная рекламная политика"</t>
  </si>
  <si>
    <t xml:space="preserve">от ____________ № ____      </t>
  </si>
  <si>
    <t>S1060</t>
  </si>
  <si>
    <t>Транспорт</t>
  </si>
  <si>
    <t>Резервные фонды местных администраций</t>
  </si>
  <si>
    <t>02000</t>
  </si>
  <si>
    <t>09 0 00 00000</t>
  </si>
  <si>
    <t>09 0 01 00000</t>
  </si>
  <si>
    <t xml:space="preserve">к решению Представительного </t>
  </si>
  <si>
    <t>Выполнение других обязательств государства</t>
  </si>
  <si>
    <t>Резервные фонды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</si>
  <si>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</si>
  <si>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Дошкольное образование</t>
  </si>
  <si>
    <t>Охрана семьи и детства</t>
  </si>
  <si>
    <t>0104</t>
  </si>
  <si>
    <t>Социальное обслуживание населения</t>
  </si>
  <si>
    <t>Пенсионное обеспечение</t>
  </si>
  <si>
    <t>Культура</t>
  </si>
  <si>
    <t>Муниципальная программа развития туризма в Белозерском муниципальном районе  «Белозерск – Былинный город» на 2021-2025 годы</t>
  </si>
  <si>
    <t>Подпрограмма "Обеспечение сбалансированности районного бюджета и повышение эффективности бюджетных расходов на 2020-2021 год"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</si>
  <si>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районе на 2022-2025 годы"</t>
  </si>
  <si>
    <t>РзПр</t>
  </si>
  <si>
    <t>0113</t>
  </si>
  <si>
    <t xml:space="preserve">         РАСПРЕДЕЛЕНИЕ</t>
  </si>
  <si>
    <t>1003</t>
  </si>
  <si>
    <t>0409</t>
  </si>
  <si>
    <t>664</t>
  </si>
  <si>
    <t>0701</t>
  </si>
  <si>
    <t>0709</t>
  </si>
  <si>
    <t>1004</t>
  </si>
  <si>
    <t>0702</t>
  </si>
  <si>
    <t>0703</t>
  </si>
  <si>
    <t>0412</t>
  </si>
  <si>
    <t>0502</t>
  </si>
  <si>
    <t>0605</t>
  </si>
  <si>
    <t>0106</t>
  </si>
  <si>
    <t>661</t>
  </si>
  <si>
    <t>1401</t>
  </si>
  <si>
    <t>1402</t>
  </si>
  <si>
    <t>1301</t>
  </si>
  <si>
    <t>0314</t>
  </si>
  <si>
    <t>0501</t>
  </si>
  <si>
    <t>27 0 00 00000</t>
  </si>
  <si>
    <t>27 0 01 00000</t>
  </si>
  <si>
    <t>27 0 01 14590</t>
  </si>
  <si>
    <t>27 0 02 00000</t>
  </si>
  <si>
    <t>27 0 02 12590</t>
  </si>
  <si>
    <t>27 0 02 13590</t>
  </si>
  <si>
    <t>27 0 03 00000</t>
  </si>
  <si>
    <t>27 0 03 12590</t>
  </si>
  <si>
    <t>27 0 03 13590</t>
  </si>
  <si>
    <t>27 0 04 00000</t>
  </si>
  <si>
    <t>27 0 04 12590</t>
  </si>
  <si>
    <t>27 0 04 13590</t>
  </si>
  <si>
    <t>27 0 04 14590</t>
  </si>
  <si>
    <t>27 0 05 00000</t>
  </si>
  <si>
    <t>27 0 05 13590</t>
  </si>
  <si>
    <t>27 0 05 14590</t>
  </si>
  <si>
    <t>29 0 00 00000</t>
  </si>
  <si>
    <t>29 0 02 00000</t>
  </si>
  <si>
    <t>29 0 02 16590</t>
  </si>
  <si>
    <t>1101</t>
  </si>
  <si>
    <t>29 0 P5 S2280</t>
  </si>
  <si>
    <t>31 0 00 00000</t>
  </si>
  <si>
    <t>31 0 01 00000</t>
  </si>
  <si>
    <t>31 0 01 01590</t>
  </si>
  <si>
    <t>31 0 05 00000</t>
  </si>
  <si>
    <t>31 0 05 01590</t>
  </si>
  <si>
    <t>31 0 07 00000</t>
  </si>
  <si>
    <t>31 0 07 01590</t>
  </si>
  <si>
    <t>33 0 00 00000</t>
  </si>
  <si>
    <t>33 1 00 00000</t>
  </si>
  <si>
    <t>33 1 01 00000</t>
  </si>
  <si>
    <t>33 1 01 00190</t>
  </si>
  <si>
    <t>33 2 00 00000</t>
  </si>
  <si>
    <t>33 2 01 00000</t>
  </si>
  <si>
    <t>33 2 01 72220</t>
  </si>
  <si>
    <t>33 2 02 00000</t>
  </si>
  <si>
    <t>33 4 00 00000</t>
  </si>
  <si>
    <t>33 4 01 00000</t>
  </si>
  <si>
    <t>33 4 01 00190</t>
  </si>
  <si>
    <t>33 4 02 00000</t>
  </si>
  <si>
    <t>33 4 02 00590</t>
  </si>
  <si>
    <t>36 0 00 00000</t>
  </si>
  <si>
    <t>36 0 01 00000</t>
  </si>
  <si>
    <t>36 0 01 01590</t>
  </si>
  <si>
    <t>0707</t>
  </si>
  <si>
    <t>36 0 02 00000</t>
  </si>
  <si>
    <t>36 0 02 01590</t>
  </si>
  <si>
    <t>36 0 03 00000</t>
  </si>
  <si>
    <t>36 0 03 01590</t>
  </si>
  <si>
    <t>36 0 04 00000</t>
  </si>
  <si>
    <t>36 0 04 L4970</t>
  </si>
  <si>
    <t>46 0 F2 55552</t>
  </si>
  <si>
    <t>0503</t>
  </si>
  <si>
    <t>47 0 00 00000</t>
  </si>
  <si>
    <t>47 0 01 00000</t>
  </si>
  <si>
    <t>47 0 01 S1350</t>
  </si>
  <si>
    <t>47 0 03 00000</t>
  </si>
  <si>
    <t>47 0 03 20300</t>
  </si>
  <si>
    <t>47 0 04 00000</t>
  </si>
  <si>
    <t>47 0 04 20300</t>
  </si>
  <si>
    <t>47 0 05 00000</t>
  </si>
  <si>
    <t>47 0 05 S1360</t>
  </si>
  <si>
    <t>Обслуживание муниципального долга</t>
  </si>
  <si>
    <t>Основное мероприятие «Организационное и информационно-методическое обеспечение отдыха и оздоровления детей в каникулярное время»</t>
  </si>
  <si>
    <t>ИТОГО:</t>
  </si>
  <si>
    <t>34 0 00 00000</t>
  </si>
  <si>
    <t>34 0 01 00000</t>
  </si>
  <si>
    <t>34 0 01 03590</t>
  </si>
  <si>
    <t>0801</t>
  </si>
  <si>
    <t>34 0 01 74090</t>
  </si>
  <si>
    <t>34 0 01 S1900</t>
  </si>
  <si>
    <t>34 0 02 00000</t>
  </si>
  <si>
    <t>34 0 02 01590</t>
  </si>
  <si>
    <t>34 0 04 00000</t>
  </si>
  <si>
    <t>34 0 04 15590</t>
  </si>
  <si>
    <t>Осуществление отдельных государственных полномочий в соответствии с законом области от 6 декабря 2013 года № 3223-ОЗ "О наделении органов местного самоуправления отдельными государственными полномочиями области по расчету и предоставлению дотаций на вырав</t>
  </si>
  <si>
    <t>на плановый период 2021 и 2022 годов</t>
  </si>
  <si>
    <t>6</t>
  </si>
  <si>
    <t>7</t>
  </si>
  <si>
    <t>к решению Представительного Собрания района</t>
  </si>
  <si>
    <t>"О районном бюджете на  2020 год и плановый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</si>
  <si>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</si>
  <si>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</si>
  <si>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Сумма</t>
  </si>
  <si>
    <t>КВР</t>
  </si>
  <si>
    <t>КЦСР</t>
  </si>
  <si>
    <t>ПР</t>
  </si>
  <si>
    <t>РЗ</t>
  </si>
  <si>
    <t>ГРБС</t>
  </si>
  <si>
    <t>Наименование</t>
  </si>
  <si>
    <t>ВР</t>
  </si>
  <si>
    <t>ЦСР</t>
  </si>
  <si>
    <t>Подст(код)</t>
  </si>
  <si>
    <t>Ст(код)</t>
  </si>
  <si>
    <t>Рз Пр</t>
  </si>
  <si>
    <t>Рз(код)</t>
  </si>
  <si>
    <t>Сумма (тыс.рублей)</t>
  </si>
  <si>
    <t>Бюджетные инвестиции</t>
  </si>
  <si>
    <t>"</t>
  </si>
  <si>
    <t xml:space="preserve">                                                                  от _______________ № ________</t>
  </si>
  <si>
    <t>Всего расходов</t>
  </si>
  <si>
    <t>Расходы на выплаты персоналу государственных (муниципальных) органов</t>
  </si>
  <si>
    <t/>
  </si>
  <si>
    <t>Другие общегосударственные вопросы</t>
  </si>
  <si>
    <t>Другие вопросы в области социальной политики</t>
  </si>
  <si>
    <t>Другие вопросы в области образования</t>
  </si>
  <si>
    <t>Общее образование</t>
  </si>
  <si>
    <t>Другие вопросы в области национальной экономики</t>
  </si>
  <si>
    <t>Другие вопросы в области охраны окружающей среды</t>
  </si>
  <si>
    <t>Охрана объектов растительного и животного мира и среды их обитания</t>
  </si>
  <si>
    <t>Резервные средства</t>
  </si>
  <si>
    <t>Другие вопросы в области национальной безопасности и правоохранительной деятельности</t>
  </si>
  <si>
    <t>09</t>
  </si>
  <si>
    <t>2</t>
  </si>
  <si>
    <t>4</t>
  </si>
  <si>
    <t>14</t>
  </si>
  <si>
    <t>08</t>
  </si>
  <si>
    <t>0</t>
  </si>
  <si>
    <t>01</t>
  </si>
  <si>
    <t>1</t>
  </si>
  <si>
    <t>05</t>
  </si>
  <si>
    <t>Санитарно-эпидемиологическое благополучие</t>
  </si>
  <si>
    <t>07</t>
  </si>
  <si>
    <t>Функционирование высшего должностного лица субъекта Российской Федерации и муниципального образования</t>
  </si>
  <si>
    <t xml:space="preserve">Обеспечение деятельности представительных  органов местного самоуправления </t>
  </si>
  <si>
    <t>92</t>
  </si>
  <si>
    <t>00</t>
  </si>
  <si>
    <t>10</t>
  </si>
  <si>
    <t>5</t>
  </si>
  <si>
    <t>04</t>
  </si>
  <si>
    <t>Раздел</t>
  </si>
  <si>
    <t>Под раздел</t>
  </si>
  <si>
    <t>ОБЩЕГОСУДАРСТВЕННЫЕ ВОПРОСЫ</t>
  </si>
  <si>
    <t>02</t>
  </si>
  <si>
    <t>03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</si>
  <si>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</si>
  <si>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06</t>
  </si>
  <si>
    <t>11</t>
  </si>
  <si>
    <t>13</t>
  </si>
  <si>
    <t>НАЦИОНАЛЬНАЯ ЭКОНОМИКА</t>
  </si>
  <si>
    <t>12</t>
  </si>
  <si>
    <t>ЖИЛИЩНО-КОММУНАЛЬНОЕ ХОЗЯЙСТВО</t>
  </si>
  <si>
    <t>ОХРАНА ОКРУЖАЮЩЕЙ СРЕДЫ</t>
  </si>
  <si>
    <t>ОБРАЗОВАНИЕ</t>
  </si>
  <si>
    <t>ЗДРАВООХРАНЕНИЕ</t>
  </si>
  <si>
    <t>СОЦИАЛЬНАЯ ПОЛИТИКА</t>
  </si>
  <si>
    <t xml:space="preserve">Социальное обеспечение населения </t>
  </si>
  <si>
    <t>ФИЗИЧЕСКАЯ КУЛЬТУРА И СПОРТ</t>
  </si>
  <si>
    <t>Физическая культура</t>
  </si>
  <si>
    <t>Массовый спорт</t>
  </si>
  <si>
    <t>Другие вопросы в области физической культуры и спорта</t>
  </si>
  <si>
    <t xml:space="preserve">ОБСЛУЖИВАНИЕ ГОСУДАРСТВЕННОГО И МУНИЦИПАЛЬНОГО ДОЛГА </t>
  </si>
  <si>
    <t>В С Е Г О  Р А С Х О Д О В</t>
  </si>
  <si>
    <t>НАЦИОНАЛЬНАЯ БЕЗОПАСНОСТЬ И ПРАВООХРАНИТЕЛЬНАЯ ДЕЯТЕЛЬНОСТЬ</t>
  </si>
  <si>
    <t>Стипендии</t>
  </si>
  <si>
    <t xml:space="preserve">КУЛЬТУРА, КИНЕМАТОГРАФИЯ </t>
  </si>
  <si>
    <t>Судебная система</t>
  </si>
  <si>
    <t>Жилищное хозяйство</t>
  </si>
  <si>
    <t>00000</t>
  </si>
  <si>
    <t xml:space="preserve"> </t>
  </si>
  <si>
    <t>Другие вопросы в области жилищно-коммунального хозяйства</t>
  </si>
  <si>
    <t>00190</t>
  </si>
  <si>
    <t>72250</t>
  </si>
  <si>
    <t>72230</t>
  </si>
  <si>
    <t>90010</t>
  </si>
  <si>
    <t>Подпрограмма «Профилактика преступлений и иных правонарушений»</t>
  </si>
  <si>
    <t>72190</t>
  </si>
  <si>
    <t>Основное мероприятие "Развитие системы дошкольного образования"</t>
  </si>
  <si>
    <t>Основное мероприятие "Развитие системы общего образования"</t>
  </si>
  <si>
    <t>Основное мероприятие "Обеспечение деятельности МУК "Центр ремесел и туризма"</t>
  </si>
  <si>
    <t>Осуществление отдельных государственных полномочий в соответствии с законом области  от 28 апреля 2006 года № 1443-ОЗ "О наделении органов местного самоуправления муниципальных районов и городских округов Вологодской области отдельными государственными полномочиями в сфере архивного дела"</t>
  </si>
  <si>
    <t>Основное мероприятие «Ремонт автомобильных дорог»</t>
  </si>
  <si>
    <t>Строительство и реконструкция (модернизация) объектов питьевого водоснабжения</t>
  </si>
  <si>
    <t>S1760</t>
  </si>
  <si>
    <t>2023 год</t>
  </si>
  <si>
    <t>Муниципальная  программа «Развитие культуры Белозерского муниципального района» на 2020 – 2025 годы</t>
  </si>
  <si>
    <t>Основное мероприятие «Обеспечение развития системы дополнительного образования в сфере культуры и искусства, поиска, выявления, поддержки и развития одаренных детей»</t>
  </si>
  <si>
    <t>Муниципальная программа «Молодежь Белозерья» на 2020-2025 годы</t>
  </si>
  <si>
    <t>Основное мероприятие «Содействие развитию молодежной инициативы, молодежного общественного движения, развитие форм интересного досуга и отдыха»</t>
  </si>
  <si>
    <t>Основное мероприятие "Патриотическое, правовое и духовно-нравственное воспитание молодежи. Профилактика негативных явлений в молодежной среде, пропаганда здорового образа жизни"</t>
  </si>
  <si>
    <t>Основное мероприятие "Повышение компетенций молодежи района путем участия в областных молодежных форумах и мероприятиях"</t>
  </si>
  <si>
    <t>Обеспечение развития и укрепления материально-технической базы сельских библиотек</t>
  </si>
  <si>
    <t>Основное мероприятие «Обеспечение сохранности, развитие и популяризация культурного наследия Белозерья, поддержка народного творчества»</t>
  </si>
  <si>
    <t>Основное мероприятие "Оказание поддержки молодым семьям района"</t>
  </si>
  <si>
    <t>Реализация мероприятий по обеспечению жильем молодых семей</t>
  </si>
  <si>
    <t>Муниципальная программа «Развитие физической культуры и спорта Белозерского муниципального района» на 2020– 2025 годы</t>
  </si>
  <si>
    <t>Реализация мероприятий по оснащению объектов спортивной инфраструктуры спортивно-технологическим оборудованием</t>
  </si>
  <si>
    <t>Основное мероприятие «Организация отдыха и оздоровления детей, в том числе предоставление мер социальной поддержки по обеспечению отдыха и оздоровления отдельных категорий детей»</t>
  </si>
  <si>
    <t>Муниципальная  программа «Организация отдыха и занятости детей Белозерского муниципального района в каникулярное время на 2020-2025 годы»</t>
  </si>
  <si>
    <t>E1</t>
  </si>
  <si>
    <t>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</si>
  <si>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Основное мероприятие "Обеспечение деятельности финансового управления Белозерского муниципального района,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</t>
  </si>
  <si>
    <t>Муниципальная программа «Управление муниципальными финансами Белозерского муниципального района на 2021-2025 годы»</t>
  </si>
  <si>
    <t>Подпрограмма "Поддержание устойчивого исполнения местных бюджетов и повышение качества управления муниципальными финансами на 2021-2025 годы"</t>
  </si>
  <si>
    <t>Подпрограмма "Обеспечение реализации муниципальной программы "Управление муниципальными финансами Белозерского муниципального района на 2021-2025 годы"</t>
  </si>
  <si>
    <t>Основное мероприятие "Обеспечение деятельности подведомственного учреждения МКУ "Централизованная бухгалтерия"</t>
  </si>
  <si>
    <t>Внедрение и (или) эксплуатация аппаратно-программного комплекса "Безопасный город"</t>
  </si>
  <si>
    <t>Осуществление отдельных государственных полномочий в соответствии с законом области от 15 января 2013 года № 2966-ОЗ "О наделении органов местного самоуправления отдельными государственными полномочиями по отлову и содержанию безнадзорных животных"</t>
  </si>
  <si>
    <t>Иные закупки товаров, работ и услуг для обеспечения государственных (муниципальных) нужд</t>
  </si>
  <si>
    <t>Уплата налогов, сборов и иных платежей</t>
  </si>
  <si>
    <t>Субсидии бюджетным учреждениям</t>
  </si>
  <si>
    <t>Расходы на выплаты персоналу казенных учреждений</t>
  </si>
  <si>
    <t>Публичные нормативные социальные выплаты гражданам</t>
  </si>
  <si>
    <t>Социальные выплаты гражданам, кроме публичных нормативных социальных выплат</t>
  </si>
  <si>
    <t>Дотации</t>
  </si>
  <si>
    <t>Исполнение судебных актов</t>
  </si>
  <si>
    <t>027</t>
  </si>
  <si>
    <t>663</t>
  </si>
  <si>
    <t>04 0 00 00000</t>
  </si>
  <si>
    <t>04 0 03 00000</t>
  </si>
  <si>
    <t>04 0 04 00000</t>
  </si>
  <si>
    <t>Коммунальное хозяйство</t>
  </si>
  <si>
    <t>Осуществление дорожной деятельности в отношении автомобильных дорог общего пользования местного значения</t>
  </si>
  <si>
    <t>04 0 01 00000</t>
  </si>
  <si>
    <t>04 0 01 S1350</t>
  </si>
  <si>
    <t>S2270</t>
  </si>
  <si>
    <t>30 0 06 14590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</si>
  <si>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</si>
  <si>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Основное мероприятие "Реализация регионального проекта "Цифровая образовательная среда"</t>
  </si>
  <si>
    <t>Субсидии автономным учреждениям</t>
  </si>
  <si>
    <t>04 0 05 00000</t>
  </si>
  <si>
    <t>Мероприятия в сфере дорожного хозяйства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</si>
  <si>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</si>
  <si>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</si>
  <si>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Расходы на обеспечение функций представительных органов</t>
  </si>
  <si>
    <t>72110</t>
  </si>
  <si>
    <t>Осуществление отдельных государственных полномочий в соответствии с законом области от 25.12.2013 №3248-ОЗ "О наделении органов местного самоуправления отдельными государственными полномочиями по предупреждению и ликвидации болезней животных"</t>
  </si>
  <si>
    <t>средств на реализацию муниципальных программ</t>
  </si>
  <si>
    <t>Муниципальная программа «Развитие и совершенствование сети автомобильных дорог общего пользования муниципального значения Белозерского района на 2019-2021 годы»</t>
  </si>
  <si>
    <t>Основное мероприятие «Паспортизация автомобильных дорог, на которые отсутствует регистрация права»</t>
  </si>
  <si>
    <t>04 0 04 20300</t>
  </si>
  <si>
    <t xml:space="preserve"> Расходы на выплаты персоналу казенных учреждений</t>
  </si>
  <si>
    <t>72300</t>
  </si>
  <si>
    <t>Основное мероприятие "Развитие дополнительного образования детей, системы воспитания"</t>
  </si>
  <si>
    <t>Основное мероприятие "Содержание автомобильных дорог общего пользования муниципального значения"</t>
  </si>
  <si>
    <t>Итого расходов</t>
  </si>
  <si>
    <t>Благоустройство общественных территорий</t>
  </si>
  <si>
    <t>Муниципальная программа "Формирование современной городской среды на территории Белозерского муниципального района на 2019-2022 годы"</t>
  </si>
  <si>
    <t>46 0 00 00000</t>
  </si>
  <si>
    <t>Обеспечение мероприятий по переселению граждан из аварийного жилищного фонда за счет средств Фонда содействия реформированию ЖКХ</t>
  </si>
  <si>
    <t>Обеспечение мероприятий по переселению граждан из аварийного жилищного фонда за счет средств областного бюджета</t>
  </si>
  <si>
    <t>Иные межбюджетные трансферты на комплектование книжных фондов муниципальных библиотек</t>
  </si>
  <si>
    <t>72310</t>
  </si>
  <si>
    <t>Единая субвенция бюджетам муниципальных образований области</t>
  </si>
  <si>
    <t>Муниципальная адресная программа по переселению граждан из аварийного жилищного фонда, расположенного на территории муниципального образования «Белозерский муниципальный район» на 2019-2025 годы</t>
  </si>
  <si>
    <t>F3</t>
  </si>
  <si>
    <t>F2</t>
  </si>
  <si>
    <t>55552</t>
  </si>
  <si>
    <t>67483</t>
  </si>
  <si>
    <t>67484</t>
  </si>
  <si>
    <t>26 0 F3 67484</t>
  </si>
  <si>
    <t>6748S</t>
  </si>
  <si>
    <t>Обеспечение мероприятий по переселению граждан из аварийного жилищного фонда за счет средств районного бюджета</t>
  </si>
  <si>
    <t>26 0 F3 6748S</t>
  </si>
  <si>
    <t>Приложение 10</t>
  </si>
  <si>
    <t>L3041</t>
  </si>
  <si>
    <t>2022 год</t>
  </si>
  <si>
    <t>период 2021 и 2022 годов"</t>
  </si>
  <si>
    <t>S1250</t>
  </si>
  <si>
    <t>Развитие мобильной торговли в малонаселенных и труднодоступных населенных пунктах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</si>
  <si>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</si>
  <si>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2020 год</t>
  </si>
  <si>
    <t>(тыс.рублей)</t>
  </si>
  <si>
    <t>Основное мероприятие "Обеспечение создания условий для реализации муниципальной программы"</t>
  </si>
  <si>
    <t>Условно утверждаемые расходы</t>
  </si>
  <si>
    <t>ИТОГО РАСХОДОВ</t>
  </si>
  <si>
    <t>Основное мероприятие «Осуществление целевой подготовки кадров»</t>
  </si>
  <si>
    <t>Основное мероприятие «Профессиональное обучение и переподготовка»</t>
  </si>
  <si>
    <t>Основное мероприятие "Укрепление доходной базы районного бюджета и оптимизация расходов в целях обеспечения исполнения районного бюджета"</t>
  </si>
  <si>
    <t>3</t>
  </si>
  <si>
    <t>Основное мероприятие "Обслуживание муниципального долга района"</t>
  </si>
  <si>
    <t>Подпрограмма "Обслуживание муниципального долга района"</t>
  </si>
  <si>
    <t>Основное мероприятие "Выравнивание бюджетной обеспеченности муниципальных образований района"</t>
  </si>
  <si>
    <t>Дотации на поддержку мер по обеспечению сбалансированности бюджетов</t>
  </si>
  <si>
    <t>Основное мероприятие "Поддержка мер по обеспечению сбалансированности бюджетов поселений"</t>
  </si>
  <si>
    <t>Дотации  на выравнивание бюджетной обеспеченности</t>
  </si>
  <si>
    <t>70030</t>
  </si>
  <si>
    <t>Реализация расходных обязательств муниципальных образований области в части обеспечения выплаты заработной платы работникам муниципальных учреждений</t>
  </si>
  <si>
    <t>31 0 05 70030</t>
  </si>
  <si>
    <t>34 0 04 70030</t>
  </si>
  <si>
    <t>34 0 01 70030</t>
  </si>
  <si>
    <t>34 0 02 70030</t>
  </si>
  <si>
    <t>29 0 02 70030</t>
  </si>
  <si>
    <t>51690</t>
  </si>
  <si>
    <t>33 2 01 70010</t>
  </si>
  <si>
    <t>33 2 02 70020</t>
  </si>
  <si>
    <t>Основное мероприятие «Увеличение уровня вовлеченности населения в систематические занятия физической культурой и спортом и популяризации здорового образа жизни, физической культуры и спорта»</t>
  </si>
  <si>
    <t>Организация и проведение на территории муниципального образования по месту жительства и (или) по месту отдыха организованных занятий граждан физической культурой</t>
  </si>
  <si>
    <t>Муниципальная поддержка ветеранских организаций</t>
  </si>
  <si>
    <t>Основное мероприятие "Мероприятия по охране, рациональному и комплексному использованию водных ресурсов, обеспечение населения качественной питьевой водой"</t>
  </si>
  <si>
    <t>Организация и проведение профилактических мероприятий</t>
  </si>
  <si>
    <t>Основное мероприятие "Совершенствование материально-технической базы образовательных организаций, реализующих образовательные программы с изучением правил дорожного движения"</t>
  </si>
  <si>
    <t>Мероприятия по совершенствованию материально-технической базы</t>
  </si>
  <si>
    <t>Реализация мероприятий по профилактике алкоголизма и наркомании</t>
  </si>
  <si>
    <t>Основное мероприятие "Профилактика незаконного оборота наркотиков, зависимости от психоактивных веществ, снижение масштабов злоупотребления алкогольной продукцией"</t>
  </si>
  <si>
    <t>Подпрограмма "Противодействие незаконному обороту наркотиков, снижение масштабов злоупотребления алкогольной продукцией, профилактика алкоголизма и наркомании"</t>
  </si>
  <si>
    <t>Подпрограмма "Профилактика безнадзорности, правонарушений и преступлений несовершеннолетних"</t>
  </si>
  <si>
    <t>Основное мероприятие "Обеспечение профилактики правонарушений, в том числе повторных, совершаемых несовершеннолетними"</t>
  </si>
  <si>
    <t>Осуществление отдельных государственных полномочий  в сфере административных отношений в соответствии с законом области от 28 ноября 2005 года № 1369-ОЗ "О наделении органов местного самоуправления отдельными государственными полномочиями в сфере административных отношений"</t>
  </si>
  <si>
    <t>E4</t>
  </si>
  <si>
    <t>52100</t>
  </si>
  <si>
    <t>33 3 00 00000</t>
  </si>
  <si>
    <t>33 3 01 00000</t>
  </si>
  <si>
    <t>33 3 01 20990</t>
  </si>
  <si>
    <t>30 0 03 S1420</t>
  </si>
  <si>
    <t>от _______________ № ________</t>
  </si>
  <si>
    <t>от 23.12.2019 № 104</t>
  </si>
  <si>
    <t>"Приложение 13</t>
  </si>
  <si>
    <t>20030</t>
  </si>
  <si>
    <t>Основное мероприятие "Реализация регионального проекта "Обеспечение устойчивого сокращения непригодного для проживания жилищного фонда"</t>
  </si>
  <si>
    <t>26 0 F3 00000</t>
  </si>
  <si>
    <t>Основное мероприятие "Строительство и реконструкция (модернизация) объектов питьевого водоснабжения в рамках федерального проекта "Чистая вода"</t>
  </si>
  <si>
    <t>Основное мероприятие "Реализация регионального проекта "Формирование комфортной городской среды" в части благоустройства дворовых территорий муниципальных образований области"</t>
  </si>
  <si>
    <t>46 0 F2 00000</t>
  </si>
  <si>
    <t>Основное мероприятие "Реализация регионального проекта "Современная школа"</t>
  </si>
  <si>
    <t>0105</t>
  </si>
  <si>
    <t>0309</t>
  </si>
  <si>
    <t>0408</t>
  </si>
  <si>
    <t>0505</t>
  </si>
  <si>
    <t>0603</t>
  </si>
  <si>
    <t>0907</t>
  </si>
  <si>
    <t>1001</t>
  </si>
  <si>
    <t>1006</t>
  </si>
  <si>
    <t>Основное мероприятие "Расширение внешних связей"</t>
  </si>
  <si>
    <t>P1</t>
  </si>
  <si>
    <t>Основное мероприятие «Реализация регионального проекта «Финансовая поддержка семей при рождении детей» в части организации и предоставления денежной выплаты взамен предоставления земельного участка гражданам, имеющих трех и более детей»</t>
  </si>
  <si>
    <t>Муниципальная программа «Управление и распоряжение муниципальным имуществом Белозерского муниципального района на 2020-2025 годы»</t>
  </si>
  <si>
    <t>Основное мероприятие «Осуществление кадастрового учета объектов недвижимости и земельных участков»</t>
  </si>
  <si>
    <t>Основное мероприятие «Проведение работ по оценке стоимости аренды, продажи или залоговой стоимости объектов»</t>
  </si>
  <si>
    <t>Оценка недвижимости, признание прав и регулирование отношений по государственной  (муниципальной)  собственности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</si>
  <si>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района»</t>
  </si>
  <si>
    <t>Основное мероприятие «Обеспечение деятельности Управления имущественных отношений»</t>
  </si>
  <si>
    <t>48 0 00 00000</t>
  </si>
  <si>
    <t>48 0 01 00000</t>
  </si>
  <si>
    <t>48 0 01 20520</t>
  </si>
  <si>
    <t>48 0 02 00000</t>
  </si>
  <si>
    <t>48 0 02 20510</t>
  </si>
  <si>
    <t>48 0 03 00000</t>
  </si>
  <si>
    <t>48 0 03 20530</t>
  </si>
  <si>
    <t>48 0 04 00000</t>
  </si>
  <si>
    <t>48 0 04 00190</t>
  </si>
  <si>
    <t>48 0 P1 72300</t>
  </si>
  <si>
    <t>48 0 P1 00000</t>
  </si>
  <si>
    <t>Основное мероприятие «Ремонт автодороги западного района г.Белозерска (подъезд к участкам отдельных категорий граждан)»</t>
  </si>
  <si>
    <t>23060</t>
  </si>
  <si>
    <t>Реализация мероприятий, направленных на предупреждение экстремизма и терроризма</t>
  </si>
  <si>
    <t>26 0 F3 67483</t>
  </si>
  <si>
    <t>20590</t>
  </si>
  <si>
    <t>Проведение мероприятий для детей и молодежи</t>
  </si>
  <si>
    <t>Муниципальная программа охраны окружающей среды и рационального использования природных ресурсов на 2021-2025 годы</t>
  </si>
  <si>
    <t>32 0 00 00000</t>
  </si>
  <si>
    <t>32 0 G5 00000</t>
  </si>
  <si>
    <t>32 0 G5 52430</t>
  </si>
  <si>
    <t>32 0 01 00000</t>
  </si>
  <si>
    <t>32 0 01 20110</t>
  </si>
  <si>
    <t>240</t>
  </si>
  <si>
    <t>32 0 02 00000</t>
  </si>
  <si>
    <t>32 0 02 20110</t>
  </si>
  <si>
    <t>Основное мероприятие «Развитие инфраструктуры физической культуры и спорта, в том числе для лиц с ограниченными возможностями здоровья и инвалидов»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</si>
  <si>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</si>
  <si>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S1370</t>
  </si>
  <si>
    <t>Организация транспортного обслуживания населения на муниципальных маршрутах регулярных перевозок по регулируемым тарифам</t>
  </si>
  <si>
    <t>53031</t>
  </si>
  <si>
    <t>Обеспечение дошкольного образования в муниципальных образовательных организациях области,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ежемесячного денежного вознаграждения за классное руководство педагогическим работникам муниципальных общеобразовательных организаций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</si>
  <si>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</t>
  </si>
  <si>
    <t>Основное мероприятие "Сохранение и популяризация объектов культурного наследия"</t>
  </si>
  <si>
    <t>Основное мероприятие "Повышение уровня квалификации работающих в сфере туризма, в сфере сохранения и развития традиционных народных промыслов и ремесел и сопутствующих отраслях"</t>
  </si>
  <si>
    <t>Обслуживание государственного (муниципального) внутреннего долга</t>
  </si>
  <si>
    <t>Гражданская оборона</t>
  </si>
  <si>
    <t>Подпрограмма "Повышение финансовой грамотности населения района"</t>
  </si>
  <si>
    <t>Основное мероприятие "Проведение мероприятий, направленных на повышение уровня финансовой грамотности населения района"</t>
  </si>
  <si>
    <t>Мероприятия, направленные на повышение уровня финансовой грамотности</t>
  </si>
  <si>
    <t xml:space="preserve"> от _______________ № ________</t>
  </si>
  <si>
    <t xml:space="preserve">                                                      Распределение бюджетных ассигнований по разделам, подразделам </t>
  </si>
  <si>
    <t>18 0 00 00000</t>
  </si>
  <si>
    <t>18 0 05 00000</t>
  </si>
  <si>
    <t>Реализация мероприятий проекта "Народный бюджет"</t>
  </si>
  <si>
    <t>Дотации (гранты) бюджетам субъектов Российской Федерации за достижение показателей деятельности органов исполнительной власти субъектов Российской Федерации</t>
  </si>
  <si>
    <t>30 0 06 55490</t>
  </si>
  <si>
    <t>2024 год</t>
  </si>
  <si>
    <t>Мероприятия по социальной адаптации и реабилитации</t>
  </si>
  <si>
    <t>Основное мероприятие "Ремонт  улично-дорожной сети западного района г.Белозерска (подъезд к земельным участкам отдельных категорий граждан)"</t>
  </si>
  <si>
    <t>Основное мероприятие "Разработка проектно-сметной документации для ремонта автодорог общего пользования местного значения, прохождение государственной экспертизы проверки достоверности определения сметной документации"</t>
  </si>
  <si>
    <t>Основное мероприятие "Паспортизация автомобильных дорог, на которые отсутствует регистрация права"</t>
  </si>
  <si>
    <t>Публичные нормативные выплаты гражданам несоциального характера</t>
  </si>
  <si>
    <t>Приобретение услуг распределительно-логистического центра на поставки продовольственных товаров для муниципальных образовательных организаций</t>
  </si>
  <si>
    <t>30 0 02 S1460</t>
  </si>
  <si>
    <t>Выплаты Почетным гражданам</t>
  </si>
  <si>
    <t>Муниципальная поддержка социально ориентированных некоммерческих организаций</t>
  </si>
  <si>
    <t>Обеспечение проведения выборов и референдумов</t>
  </si>
  <si>
    <t>Проведение мероприятий по антитеррористической защищенности мест массового пребывания людей</t>
  </si>
  <si>
    <t>Собрания округа</t>
  </si>
  <si>
    <t>Приложение 3</t>
  </si>
  <si>
    <t>к решению Представительного Собрания округа</t>
  </si>
  <si>
    <t xml:space="preserve">                                                                  к решению Представительного Собрания округа</t>
  </si>
  <si>
    <t>S1490</t>
  </si>
  <si>
    <t>Расходы на обеспечение питанием обучающихся с ОВЗ</t>
  </si>
  <si>
    <t>Приложение 4</t>
  </si>
  <si>
    <t xml:space="preserve">                                                                  Приложение 5</t>
  </si>
  <si>
    <t>Приложение 6</t>
  </si>
  <si>
    <t xml:space="preserve">на 2023 год и плановый </t>
  </si>
  <si>
    <t>период 2024 и 2025 годов"</t>
  </si>
  <si>
    <r>
      <t xml:space="preserve">от </t>
    </r>
    <r>
      <rPr>
        <u val="single"/>
        <sz val="12"/>
        <rFont val="Times New Roman"/>
        <family val="1"/>
      </rPr>
      <t xml:space="preserve">________  </t>
    </r>
    <r>
      <rPr>
        <sz val="12"/>
        <rFont val="Times New Roman"/>
        <family val="1"/>
      </rPr>
      <t>№___</t>
    </r>
  </si>
  <si>
    <t xml:space="preserve">                                                            классификации расходов на 2023 год и плановый период 2024 и 2025 годов</t>
  </si>
  <si>
    <t>2025 год</t>
  </si>
  <si>
    <t>Собрания округа "О бюджете округа</t>
  </si>
  <si>
    <t xml:space="preserve">                                                             Приложение 4</t>
  </si>
  <si>
    <t xml:space="preserve">                                                             к решению Представительного Собрания округа</t>
  </si>
  <si>
    <t xml:space="preserve">                                                             "О бюджете округа на 2023 год </t>
  </si>
  <si>
    <t xml:space="preserve">                                                             и плановый период 2024 и 2025 годов" </t>
  </si>
  <si>
    <t xml:space="preserve">                                                            от _______________№___</t>
  </si>
  <si>
    <t>Распределение бюджетных ассигнований по разделам, подразделам, целевым статьям (программам и непрограммным направлениям деятельности), группам  видов расходов на 2023 год и плановый период 2024-2025 годов</t>
  </si>
  <si>
    <t xml:space="preserve">                                                                 Приложение 5</t>
  </si>
  <si>
    <t xml:space="preserve">                                                                 к решению Представительного Собрания округа</t>
  </si>
  <si>
    <t xml:space="preserve">                                                                 "О бюджете округа на 2023 год и плановый </t>
  </si>
  <si>
    <t xml:space="preserve">                                                                 период 2024 и 2025 годов"</t>
  </si>
  <si>
    <t xml:space="preserve">                                                                 от _________________ № ____</t>
  </si>
  <si>
    <t>Распределение бюджетных ассигнований по разделам, подразделам, целевым статьям и видам расходов в ведомственной структуре расходов бюджета округа на 2023 год и плановый период 2024 и 2025 годов</t>
  </si>
  <si>
    <t>"О бюджете округа на  2023 год и плановый</t>
  </si>
  <si>
    <r>
      <t>от________________</t>
    </r>
    <r>
      <rPr>
        <u val="single"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 № _____</t>
    </r>
  </si>
  <si>
    <t>на 2023 год и плановый период 2024 и 2025 годов</t>
  </si>
  <si>
    <t>Представительное Собрание округа</t>
  </si>
  <si>
    <t>Контрольно-счетная комиссия округа</t>
  </si>
  <si>
    <t>Администрация округа</t>
  </si>
  <si>
    <t>Территориальное управление "Белозерское"</t>
  </si>
  <si>
    <t>Финансовое управление администрации округа</t>
  </si>
  <si>
    <t>Управление имущественных отношений администрации округа</t>
  </si>
  <si>
    <t>Управление образования администрации округа</t>
  </si>
  <si>
    <t>Территориальное управление "Восточное"</t>
  </si>
  <si>
    <t>Территориальное управление "Западное"</t>
  </si>
  <si>
    <t>16</t>
  </si>
  <si>
    <t>23070</t>
  </si>
  <si>
    <t>20300</t>
  </si>
  <si>
    <t>S1360</t>
  </si>
  <si>
    <t>Основное мероприятие "Повышение инвестиционной привлекательности Белозерского муниципального округа"</t>
  </si>
  <si>
    <t>S1960</t>
  </si>
  <si>
    <t>S1980</t>
  </si>
  <si>
    <t>83030</t>
  </si>
  <si>
    <t>17</t>
  </si>
  <si>
    <t>62050</t>
  </si>
  <si>
    <t>51180</t>
  </si>
  <si>
    <t>55551</t>
  </si>
  <si>
    <t>71552</t>
  </si>
  <si>
    <t>20</t>
  </si>
  <si>
    <t>S1090</t>
  </si>
  <si>
    <t>55553</t>
  </si>
  <si>
    <t>S3390</t>
  </si>
  <si>
    <t>0000</t>
  </si>
  <si>
    <t>20580</t>
  </si>
  <si>
    <t>15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</si>
  <si>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</si>
  <si>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Обеспечение образовательных организаций материально-технической базой для внедрения цифровой образовательной среды</t>
  </si>
  <si>
    <t>S1400</t>
  </si>
  <si>
    <t>18</t>
  </si>
  <si>
    <t>23090</t>
  </si>
  <si>
    <t>24010</t>
  </si>
  <si>
    <t>24030</t>
  </si>
  <si>
    <t>24040</t>
  </si>
  <si>
    <t>Муниципальная  программа основных направлений кадровой  политики в Белозерском муниципальном округе на 2023 – 2027 годы</t>
  </si>
  <si>
    <t>Основное мероприятие «Комплекс стимулирующих мер по закреплению кадров в округе»</t>
  </si>
  <si>
    <t>Муниципальная программа "Обеспечение деятельности администрации Белозерского муниципального округа и подведомственных учреждений" на 2023-2027 годы</t>
  </si>
  <si>
    <t>Основное мероприятие "Обеспечение деятельности структурных подразделений администрации округа по выполнению полномочий местного значения"</t>
  </si>
  <si>
    <t>Основное мероприятие "Осуществление администрацией округа переданных отдельных государственных полномочий"</t>
  </si>
  <si>
    <t>Основное мероприятие "Обеспечение деятельности учреждений, подведомственных администрации округа"</t>
  </si>
  <si>
    <t>Муниципальная программа "Обеспечение профилактики правонарушений, безопасности населения на территории Белозерского муниципального округа в 2023-2027 годах"</t>
  </si>
  <si>
    <t>Подпрограмма "Развитие системы комплексной безопасности жизнедеятельности населения района"</t>
  </si>
  <si>
    <t>Основное мероприятие "Предупреждение и ликвидация чрезвычайных ситуаций, защита населения и территории округа от чрезвычайных ситуаций природного и техногенного характера"</t>
  </si>
  <si>
    <t>Основное мероприятие "Обеспечение деятельности МКУ "Единая дежурно-диспетчерская служба Белозерского муниципального округа Вологодской области"</t>
  </si>
  <si>
    <t>Основное мероприятие "Реализация профилактических и пропагандистских мер, направленных на культурное, спортивное, нравственное, патриотическое воспитание и правовое просвещение граждан"</t>
  </si>
  <si>
    <t>Мероприятия по профилактике и пропаганде</t>
  </si>
  <si>
    <t>Основное мероприятие "Проведение мероприятий, направленных на предупреждение экстремизма и терроризма, а также профилактики правонарушений"</t>
  </si>
  <si>
    <t>Основное мероприятие "Обеспечение социальной адаптации и реабилитации лиц, отбывших наказание в местах лишения свободы"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</si>
  <si>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веществ"</t>
  </si>
  <si>
    <t>Мероприятия по противодействю незаконному обороту наркотиков</t>
  </si>
  <si>
    <t>Муниципальная программа "Развитие и совершенствование сети автомобильных дорог общего пользования местного значения в Белозерском муниципальном округе на 2023-2027 годы"</t>
  </si>
  <si>
    <t>Ремонт автодорог общего пользования</t>
  </si>
  <si>
    <t>Муниципальная программа развития туризма в Белозерском муниципальном округе «Белозерск – Былинный город» на 2023-2027 годы</t>
  </si>
  <si>
    <t>Основное мероприятие "Создание положительного туристического имиджа округа, совершенствование системы информационного обеспечения туристской деятельности, активная рекламная политика"</t>
  </si>
  <si>
    <t>Муниципальная   программа «Экономическое развитие Белозерского муниципального округа на 2023 – 2027 годы»</t>
  </si>
  <si>
    <t>Муниципальная программа "Развитие систем коммунальной инфраструктуры и энергосбережение в Белозерском муниципальном округе на 2023-2027 годы"</t>
  </si>
  <si>
    <t>Основное мероприятие "Разработка схем и программ в сфере коммунального хозяйства и топливно-энергитического комплекса"</t>
  </si>
  <si>
    <t>Мероприятия в сфере коммунального хозяйства и топливно-энергетического комплекса</t>
  </si>
  <si>
    <t>Основное мероприятие "Возмещение части затрат на выполнение мероприятий по созданию и (или) реконструкции объектов концессионного соглашения"</t>
  </si>
  <si>
    <t>Поддержка коммунального хозяйства</t>
  </si>
  <si>
    <t>Муниципальная программа охраны окружающей среды и рационального использования природных ресурсов на 2023-2027 годы</t>
  </si>
  <si>
    <t>Рекультивация земельных участков, занятых несанкционированными свалками отходов</t>
  </si>
  <si>
    <t>Муниципальная программа "Формирование современной городской среды на территории Белозерского муниципального округа на 2023-2030 годы"</t>
  </si>
  <si>
    <t>Реализация мероприятий по благоустройству общественных территорий</t>
  </si>
  <si>
    <t>Взносы в ФКР</t>
  </si>
  <si>
    <t>Муниципальная  программа «Развитие культуры Белозерского муниципального округа» на 2023 – 2027 годы</t>
  </si>
  <si>
    <t>Муниципальная программа «Молодежь Белозерья» на 2023-2027 годы</t>
  </si>
  <si>
    <t>Основное мероприятие "Повышение компетенций молодежи округа путем участия в областных молодежных форумах и мероприятиях"</t>
  </si>
  <si>
    <t>Основное мероприятие «Организация библиотечно-информационного обслуживания населения муниципальными учреждениями округа»</t>
  </si>
  <si>
    <t>Обеспечение развития и укрепления материально-технической базы муниципальных учреждений отрасли культуры</t>
  </si>
  <si>
    <t>Комплектование книжных фондов муниципальных библиотек</t>
  </si>
  <si>
    <t>Основное мероприятие «Реализация проектов, мероприятий, направленных на формирование и сохранение единого культурного пространства округа»</t>
  </si>
  <si>
    <t>Основное мероприятие "Социальная поддержка отдельных категорий граждан и муниципальных служащих, некоммерческих и ветеранских организаций округа"</t>
  </si>
  <si>
    <t>Доплаты к пенсиям муниципальных служащих</t>
  </si>
  <si>
    <t>Муниципальная программа "Поддержка социально ориентированных некоммерческих организаций в Белозерском муниципальном округе" на 2023-2027 годы</t>
  </si>
  <si>
    <t>Основное мероприятие "Предоставление информационной поддержки социально ориентированным некоммерческим организациям"</t>
  </si>
  <si>
    <t>Муниципальная программа «Развитие физической культуры и спорта Белозерского муниципального округа» на 2023– 2027 годы</t>
  </si>
  <si>
    <t>Обеспечение деятельности территориального управления "Белозерское"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</si>
  <si>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</si>
  <si>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Основное мероприятие "Ремонт водопроводных путей"</t>
  </si>
  <si>
    <t>Расходы на ремонт водопроводных путей</t>
  </si>
  <si>
    <t>Основное мероприятие "Обустройство зон санитарной охраны источников водоснабжения"</t>
  </si>
  <si>
    <t>Мероприятия по обустройству зон санитарной охраны</t>
  </si>
  <si>
    <t>Национальная оборона</t>
  </si>
  <si>
    <t>Мобилизационная и вневойсковая подготовка</t>
  </si>
  <si>
    <t>Реализация мероприятий по благоустройству дворовых территорий</t>
  </si>
  <si>
    <t>Реализация мероприятий по благоустройству общественных пространств</t>
  </si>
  <si>
    <t>Муниципальная программа "Благоустройство территории Белозерского муниципального округа" на 2023-2027 годы</t>
  </si>
  <si>
    <t>Основное мероприятие "Организация уличного освещения"</t>
  </si>
  <si>
    <t>Организация уличного освещения</t>
  </si>
  <si>
    <t>Реализация мероприятий по цифровизации городского хозяйства</t>
  </si>
  <si>
    <t>Расходы на содержание муниципального жилищного фонда, обеспечения проживающих в поселении и нуждающихся в жилых помещениях малоимущих граждан жилыми помещениями, организация строительства муниципального жилищного фонда</t>
  </si>
  <si>
    <t>Основное мероприятие "Осуществление полномочий в части организации в границах поселения электро-, тепло-, газо- и водоснабжения населения, водоотведения, снабжения населения топливом"</t>
  </si>
  <si>
    <t>Расходы на организацию в границах поселения электро-, тепло-, газо- и водоснабжения населения, водоотведения, снабжения населения топливом</t>
  </si>
  <si>
    <t>Муниципальная программа «Управление муниципальными финансами Белозерского муниципального округа на 2023-2027 годы»</t>
  </si>
  <si>
    <t>Подпрограмма "Обеспечение сбалансированности бюджета округа и повышение эффективности бюджетных расходов на 2023-2027 годы"</t>
  </si>
  <si>
    <t>Основное мероприятие "Формирование и публикация в открытых источниках информации о бюджетном процессе в округе"</t>
  </si>
  <si>
    <t>Подпрограмма "Обеспечение реализации муниципальной программы "Управление муниципальными финансами Белозерского муниципального округа на 2023-2027 годы"</t>
  </si>
  <si>
    <t>Основное мероприятие "Обеспечение деятельности финансового управления Белозерского муниципального округа, как ответственного исполнителя муниципальной программы, организация и осуществление контроля за соблюдением законодательства РФ при использовании средств бюджета округа, а также материальных ценностей, находящихся в собственности округа"</t>
  </si>
  <si>
    <t>Подпрограмма "Повышение финансовой грамотности населения округа"</t>
  </si>
  <si>
    <t>Основное мероприятие "Проведение мероприятий, направленных на повышение уровня финансовой грамотности населения округа"</t>
  </si>
  <si>
    <t>Муниципальная программа «Управление и распоряжение муниципальным имуществом Белозерского муниципального округа на 2023-2027 годы»</t>
  </si>
  <si>
    <t>Муниципальная программа «Развитие системы образования Белозерского муниципального округа на 2023-2027 годы»</t>
  </si>
  <si>
    <t>Основное мероприятие "Развитие  дополнительного образования детей, системы воспитания"</t>
  </si>
  <si>
    <t>Муниципальная  программа «Организация отдыха и занятости детей Белозерского муниципального округа в каникулярное время на 2023-2027 годы»</t>
  </si>
  <si>
    <t>Основное мероприятие "Кадровое обеспечение системы образования округа"</t>
  </si>
  <si>
    <t>Муниципальная  программа «Формирование законопослушного поведения участников дорожного движения в Белозерском муниципальном округе на 2023-2027 годы»</t>
  </si>
  <si>
    <t>Основное мероприятие "Предупреждение опасного поведения участников дорожного движения"</t>
  </si>
  <si>
    <t>Обеспечение деятельности территориального управления "Восточное"</t>
  </si>
  <si>
    <t>Основное мероприятие "Выполнение работ по предотвращению распространения Борщевика на территории муниципального округа"</t>
  </si>
  <si>
    <t>Расходы на проведение мероприятий по предотвращению распространения сорного растения борщевик Сосновского</t>
  </si>
  <si>
    <t>Обеспечение деятельности территориального управления "Западное"</t>
  </si>
  <si>
    <t>НАЦИОНАЛЬНАЯ ОБОРОНА</t>
  </si>
  <si>
    <t>673</t>
  </si>
  <si>
    <t>01 0 00 00000</t>
  </si>
  <si>
    <t>01 0 01 00000</t>
  </si>
  <si>
    <t>01 0 01 00190</t>
  </si>
  <si>
    <t>672</t>
  </si>
  <si>
    <t>01 0 02 00000</t>
  </si>
  <si>
    <t>01 0 02 00190</t>
  </si>
  <si>
    <t>01 0 03 00000</t>
  </si>
  <si>
    <t>01 0 03 00190</t>
  </si>
  <si>
    <t>01 0 04 00000</t>
  </si>
  <si>
    <t>01 0 04 00190</t>
  </si>
  <si>
    <t>01 0 05 00000</t>
  </si>
  <si>
    <t>01 0 05 00190</t>
  </si>
  <si>
    <t>02 0 00 00000</t>
  </si>
  <si>
    <t>02 0 01 00000</t>
  </si>
  <si>
    <t>02 0 01 20210</t>
  </si>
  <si>
    <t>666</t>
  </si>
  <si>
    <t>02 0 02 00000</t>
  </si>
  <si>
    <t>02 0 02 20210</t>
  </si>
  <si>
    <t>02 0 03 00000</t>
  </si>
  <si>
    <t>02 0 03 20210</t>
  </si>
  <si>
    <t>02 0 03 83030</t>
  </si>
  <si>
    <t>03 0 00 00000</t>
  </si>
  <si>
    <t>03 0 01 00000</t>
  </si>
  <si>
    <t>03 0 01 16590</t>
  </si>
  <si>
    <t>668</t>
  </si>
  <si>
    <t>03 0 02 00000</t>
  </si>
  <si>
    <t>03 0 02 16590</t>
  </si>
  <si>
    <t>03 0 02 70030</t>
  </si>
  <si>
    <t>03 0 03 00000</t>
  </si>
  <si>
    <t>03 0 03 S1760</t>
  </si>
  <si>
    <t>04 0 01 00190</t>
  </si>
  <si>
    <t>04 0 01 12590</t>
  </si>
  <si>
    <t>04 0 01 70030</t>
  </si>
  <si>
    <t>04 0 01 72010</t>
  </si>
  <si>
    <t>04 0 02 00000</t>
  </si>
  <si>
    <t>04 0 02 00190</t>
  </si>
  <si>
    <t>04 0 01 S1490</t>
  </si>
  <si>
    <t>04 0 02 13590</t>
  </si>
  <si>
    <t>04 0 02 53031</t>
  </si>
  <si>
    <t>04 0 02 70030</t>
  </si>
  <si>
    <t>04 0 02 72010</t>
  </si>
  <si>
    <t>04 0 02 L3041</t>
  </si>
  <si>
    <t>04 0 02 S1490</t>
  </si>
  <si>
    <t>04 0 E1 00000</t>
  </si>
  <si>
    <t>04 0 E1 51690</t>
  </si>
  <si>
    <t>04 0 E4 00000</t>
  </si>
  <si>
    <t>04 0 E4 52100</t>
  </si>
  <si>
    <t>04 0 03 00190</t>
  </si>
  <si>
    <t>04 0 03 15590</t>
  </si>
  <si>
    <t>04 0 03 70030</t>
  </si>
  <si>
    <t>04 0 04 00190</t>
  </si>
  <si>
    <t>04 0 02 72020</t>
  </si>
  <si>
    <t>04 0 06 00000</t>
  </si>
  <si>
    <t>04 0 06 00190</t>
  </si>
  <si>
    <t>04 0 06 70030</t>
  </si>
  <si>
    <t>04 0 01 72020</t>
  </si>
  <si>
    <t>05 0 00 00000</t>
  </si>
  <si>
    <t>05 0 01 01590</t>
  </si>
  <si>
    <t>05 0 02 00000</t>
  </si>
  <si>
    <t>05 0 02 01590</t>
  </si>
  <si>
    <t>05 0 03 00000</t>
  </si>
  <si>
    <t>05 0 03 01590</t>
  </si>
  <si>
    <t>05 0 04 00000</t>
  </si>
  <si>
    <t>05 0 04 01590</t>
  </si>
  <si>
    <t>05 0 05 00000</t>
  </si>
  <si>
    <t>05 0 05 01590</t>
  </si>
  <si>
    <t>05 0 05 70030</t>
  </si>
  <si>
    <t>05 0 06 00000</t>
  </si>
  <si>
    <t>05 0 06 01590</t>
  </si>
  <si>
    <t>06 0 00 00000</t>
  </si>
  <si>
    <t>06 0 01 00000</t>
  </si>
  <si>
    <t>06 0 01 S3390</t>
  </si>
  <si>
    <t>07 0 00 00000</t>
  </si>
  <si>
    <t>07 1 00 00000</t>
  </si>
  <si>
    <t>07 1 03 00190</t>
  </si>
  <si>
    <t>670</t>
  </si>
  <si>
    <t>07 1 03 00000</t>
  </si>
  <si>
    <t>07 3 00 00000</t>
  </si>
  <si>
    <t>07 3 01 00000</t>
  </si>
  <si>
    <t>07 3 01 00190</t>
  </si>
  <si>
    <t>07 3 01 70030</t>
  </si>
  <si>
    <t>07 3 02 00000</t>
  </si>
  <si>
    <t>07 3 02 00590</t>
  </si>
  <si>
    <t>07 3 02 70030</t>
  </si>
  <si>
    <t>07 4 00 00000</t>
  </si>
  <si>
    <t>07 4 01 00000</t>
  </si>
  <si>
    <t>07 4 01 20580</t>
  </si>
  <si>
    <t>08 0 00 00000</t>
  </si>
  <si>
    <t>08 0 01 00000</t>
  </si>
  <si>
    <t>08 0 01 03590</t>
  </si>
  <si>
    <t>08 0 01 70030</t>
  </si>
  <si>
    <t>08 0 01 S1960</t>
  </si>
  <si>
    <t>08 0 01 S1980</t>
  </si>
  <si>
    <t>08 0 02 00000</t>
  </si>
  <si>
    <t>08 0 02 01590</t>
  </si>
  <si>
    <t>08 0 02 70030</t>
  </si>
  <si>
    <t>08 0 03 00000</t>
  </si>
  <si>
    <t>08 0 03 01590</t>
  </si>
  <si>
    <t>08 0 03 S1960</t>
  </si>
  <si>
    <t>08 0 04 00000</t>
  </si>
  <si>
    <t>08 0 04 15590</t>
  </si>
  <si>
    <t>08 0 04 70030</t>
  </si>
  <si>
    <t>09 1 00 00000</t>
  </si>
  <si>
    <t>09 1 01 00000</t>
  </si>
  <si>
    <t>09 1 01 23070</t>
  </si>
  <si>
    <t>09 1 02 00000</t>
  </si>
  <si>
    <t>09 1 02 23060</t>
  </si>
  <si>
    <t>09 1 02 S1060</t>
  </si>
  <si>
    <t>09 1 03 00000</t>
  </si>
  <si>
    <t>09 1 03 23060</t>
  </si>
  <si>
    <t>09 2 00 00000</t>
  </si>
  <si>
    <t>09 2 01 00000</t>
  </si>
  <si>
    <t>09 3 00 00000</t>
  </si>
  <si>
    <t>09 3 01 23060</t>
  </si>
  <si>
    <t>09 3 01 00000</t>
  </si>
  <si>
    <t>09 3 04 00000</t>
  </si>
  <si>
    <t>09 3 04 23060</t>
  </si>
  <si>
    <t>09 2 01 72310</t>
  </si>
  <si>
    <t>09 4 00 00000</t>
  </si>
  <si>
    <t>09 4 01 00000</t>
  </si>
  <si>
    <t>09 4 01 00590</t>
  </si>
  <si>
    <t>09 4 01 70030</t>
  </si>
  <si>
    <t>09 4 04 00000</t>
  </si>
  <si>
    <t>09 4 04 20030</t>
  </si>
  <si>
    <t>10 0 00 00000</t>
  </si>
  <si>
    <t>10 0 01 20590</t>
  </si>
  <si>
    <t>10 0 02 00000</t>
  </si>
  <si>
    <t>10 0 02 20590</t>
  </si>
  <si>
    <t>10 0 03 00000</t>
  </si>
  <si>
    <t>10 0 03 20590</t>
  </si>
  <si>
    <t>10 0 04 00000</t>
  </si>
  <si>
    <t>10 0 04 L4970</t>
  </si>
  <si>
    <t>11 0 00 00000</t>
  </si>
  <si>
    <t>11 0 01 00000</t>
  </si>
  <si>
    <t>11 0 01 20440</t>
  </si>
  <si>
    <t>11 0 02 00000</t>
  </si>
  <si>
    <t>11 0 02 20450</t>
  </si>
  <si>
    <t>12 0 00 00000</t>
  </si>
  <si>
    <t>12 0 01 00000</t>
  </si>
  <si>
    <t>12 0 01 20450</t>
  </si>
  <si>
    <t>12 0 01 S1250</t>
  </si>
  <si>
    <t>12 0 02 00000</t>
  </si>
  <si>
    <t>12 0 02 20460</t>
  </si>
  <si>
    <t>13 0 00 00000</t>
  </si>
  <si>
    <t>13 0 F2 00000</t>
  </si>
  <si>
    <t>13 0 F2 55552</t>
  </si>
  <si>
    <t>13 0 F2 55551</t>
  </si>
  <si>
    <t>669</t>
  </si>
  <si>
    <t>13 0 F2 71552</t>
  </si>
  <si>
    <t>14 0 00 00000</t>
  </si>
  <si>
    <t>14 0 01 00000</t>
  </si>
  <si>
    <t>14 0 01 20300</t>
  </si>
  <si>
    <t>14 0 02 00000</t>
  </si>
  <si>
    <t>14 0 02 20300</t>
  </si>
  <si>
    <t>671</t>
  </si>
  <si>
    <t>14 0 03 00000</t>
  </si>
  <si>
    <t>14 0 03 20300</t>
  </si>
  <si>
    <t>674</t>
  </si>
  <si>
    <t>14 0 04 00000</t>
  </si>
  <si>
    <t>14 0 04 S1360</t>
  </si>
  <si>
    <t>14 0 05 00000</t>
  </si>
  <si>
    <t>14 0 05 20030</t>
  </si>
  <si>
    <t>14 0 05 200300</t>
  </si>
  <si>
    <t>15 0 00 00000</t>
  </si>
  <si>
    <t>15 0 P1 00000</t>
  </si>
  <si>
    <t>15 0 P1 72300</t>
  </si>
  <si>
    <t>15 0 01 00000</t>
  </si>
  <si>
    <t>15 0 01 20520</t>
  </si>
  <si>
    <t>15 0 02 00000</t>
  </si>
  <si>
    <t>15 0 02 20510</t>
  </si>
  <si>
    <t>15 0 03 00000</t>
  </si>
  <si>
    <t>15 0 03 20530</t>
  </si>
  <si>
    <t>Основное мероприятие «Содержание объектов муниципальной собственности, находящихся в казне муниципального имущества Белозерского муниципального округа»</t>
  </si>
  <si>
    <t>Выполнение других обязательств, связанных с содержанием имущества, находящегося в казне округа</t>
  </si>
  <si>
    <t>15 0 04 00000</t>
  </si>
  <si>
    <t>15 0 04 00190</t>
  </si>
  <si>
    <t>15 0 04 70030</t>
  </si>
  <si>
    <t>16 0 00 00000</t>
  </si>
  <si>
    <t>16 0 01 00000</t>
  </si>
  <si>
    <t>16 0 01 00190</t>
  </si>
  <si>
    <t>0102</t>
  </si>
  <si>
    <t>16 0 01 70030</t>
  </si>
  <si>
    <t>16 0 01 S2270</t>
  </si>
  <si>
    <t>16 0 01 02000</t>
  </si>
  <si>
    <t>16 0 02 00000</t>
  </si>
  <si>
    <t>16 0 02 00190</t>
  </si>
  <si>
    <t>16 0 02 70030</t>
  </si>
  <si>
    <t>16 0 02 51180</t>
  </si>
  <si>
    <t>0203</t>
  </si>
  <si>
    <t>16 0 02 00590</t>
  </si>
  <si>
    <t>16 0 02 90010</t>
  </si>
  <si>
    <t>16 0 02 83010</t>
  </si>
  <si>
    <t>16 0 03 00000</t>
  </si>
  <si>
    <t>16 0 03 00190</t>
  </si>
  <si>
    <t>16 0 03 70030</t>
  </si>
  <si>
    <t>16 0 03 90010</t>
  </si>
  <si>
    <t>16 0 03 83010</t>
  </si>
  <si>
    <t>16 0 04 00000</t>
  </si>
  <si>
    <t>16 0 04 00190</t>
  </si>
  <si>
    <t>16 0 04 70030</t>
  </si>
  <si>
    <t>16 0 04 90010</t>
  </si>
  <si>
    <t>16 0 04 83010</t>
  </si>
  <si>
    <t>16 0 05 00000</t>
  </si>
  <si>
    <t>16 0 05 51200</t>
  </si>
  <si>
    <t>16 0 05 72190</t>
  </si>
  <si>
    <t>16 0 05 72310</t>
  </si>
  <si>
    <t xml:space="preserve">16 0 05 S1370 </t>
  </si>
  <si>
    <t>16 0 05 72110</t>
  </si>
  <si>
    <t>16 0 05 72230</t>
  </si>
  <si>
    <t>16 0 06 00000</t>
  </si>
  <si>
    <t>16 0 06 00590</t>
  </si>
  <si>
    <t>16 0 06 70030</t>
  </si>
  <si>
    <t>16 0 06 72250</t>
  </si>
  <si>
    <t>16 0 07 62030</t>
  </si>
  <si>
    <t>16 0 07 83020</t>
  </si>
  <si>
    <t>16 0 07 83010</t>
  </si>
  <si>
    <t>16 0 07 00000</t>
  </si>
  <si>
    <t>17 0 00 00000</t>
  </si>
  <si>
    <t>17 0 03 00000</t>
  </si>
  <si>
    <t>17 0 03 62050</t>
  </si>
  <si>
    <t>18 0 01 00000</t>
  </si>
  <si>
    <t>18 0 01 90020</t>
  </si>
  <si>
    <t>18 0 02 00000</t>
  </si>
  <si>
    <t>18 0 02 24010</t>
  </si>
  <si>
    <t>18 0 04 00000</t>
  </si>
  <si>
    <t>18 0 04 24030</t>
  </si>
  <si>
    <t>18 0 05 24040</t>
  </si>
  <si>
    <t>18 0 09 00000</t>
  </si>
  <si>
    <t>18 0 09 23090</t>
  </si>
  <si>
    <t>20 0 00 00000</t>
  </si>
  <si>
    <t>20 0 03 00000</t>
  </si>
  <si>
    <t>20 0 03 S1090</t>
  </si>
  <si>
    <t>20 0 04 00000</t>
  </si>
  <si>
    <t>20 0 04 S1400</t>
  </si>
  <si>
    <t>20 0 F2 55553</t>
  </si>
  <si>
    <t>Основное мероприятие "Оказание поддержки молодым семьям округа"</t>
  </si>
  <si>
    <t>Основное мероприятие «Развитие малого и среднего предпринимательства на территории Белозерского муниципального округа»</t>
  </si>
  <si>
    <t xml:space="preserve">Обеспечение мероприятий по переселению граждан из аварийного жилищного фонда за счет средств бюджета округа </t>
  </si>
  <si>
    <t>Обеспечение мероприятий по переселению граждан из аварийного жилищного фонда за счет средств бюджета округа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</si>
</sst>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000"/>
    <numFmt numFmtId="174" formatCode="00"/>
    <numFmt numFmtId="175" formatCode="0000000"/>
    <numFmt numFmtId="176" formatCode="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  <numFmt numFmtId="182" formatCode="#,##0.0_ ;[Red]\-#,##0.0\ "/>
    <numFmt numFmtId="183" formatCode="#,##0.0"/>
    <numFmt numFmtId="184" formatCode="[$-FC19]d\ mmmm\ yyyy\ &quot;г.&quot;"/>
    <numFmt numFmtId="185" formatCode="00000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b/>
      <i/>
      <sz val="12"/>
      <name val="Times New Roman"/>
      <family val="1"/>
    </font>
    <font>
      <b/>
      <i/>
      <sz val="12"/>
      <name val="Arial"/>
      <family val="2"/>
    </font>
    <font>
      <b/>
      <i/>
      <sz val="12"/>
      <color indexed="8"/>
      <name val="Times New Roman"/>
      <family val="1"/>
    </font>
    <font>
      <b/>
      <i/>
      <sz val="14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2"/>
      <name val="Arial"/>
      <family val="2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b/>
      <sz val="12"/>
      <name val="Arial"/>
      <family val="2"/>
    </font>
    <font>
      <b/>
      <i/>
      <sz val="13"/>
      <name val="Times New Roman"/>
      <family val="1"/>
    </font>
    <font>
      <b/>
      <i/>
      <sz val="13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7" borderId="7" applyNumberFormat="0" applyAlignment="0" applyProtection="0"/>
    <xf numFmtId="0" fontId="59" fillId="0" borderId="0" applyNumberFormat="0" applyFill="0" applyBorder="0" applyAlignment="0" applyProtection="0"/>
    <xf numFmtId="0" fontId="60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5" fillId="31" borderId="0" applyNumberFormat="0" applyBorder="0" applyAlignment="0" applyProtection="0"/>
  </cellStyleXfs>
  <cellXfs count="447">
    <xf numFmtId="0" fontId="0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0" fontId="11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0" xfId="0" applyFont="1" applyBorder="1" applyAlignment="1">
      <alignment vertical="top" wrapText="1"/>
    </xf>
    <xf numFmtId="0" fontId="11" fillId="0" borderId="10" xfId="53" applyNumberFormat="1" applyFont="1" applyFill="1" applyBorder="1" applyAlignment="1" applyProtection="1">
      <alignment vertical="top" wrapText="1"/>
      <protection hidden="1"/>
    </xf>
    <xf numFmtId="173" fontId="11" fillId="0" borderId="10" xfId="53" applyNumberFormat="1" applyFont="1" applyFill="1" applyBorder="1" applyAlignment="1" applyProtection="1">
      <alignment horizontal="center" vertical="top"/>
      <protection hidden="1"/>
    </xf>
    <xf numFmtId="174" fontId="11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2" xfId="53" applyNumberFormat="1" applyFont="1" applyFill="1" applyBorder="1" applyAlignment="1" applyProtection="1">
      <alignment horizontal="center" vertical="top"/>
      <protection hidden="1"/>
    </xf>
    <xf numFmtId="173" fontId="14" fillId="0" borderId="10" xfId="53" applyNumberFormat="1" applyFont="1" applyFill="1" applyBorder="1" applyAlignment="1" applyProtection="1">
      <alignment horizontal="center" vertical="top"/>
      <protection hidden="1"/>
    </xf>
    <xf numFmtId="173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3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>
      <alignment/>
      <protection/>
    </xf>
    <xf numFmtId="173" fontId="11" fillId="0" borderId="14" xfId="53" applyNumberFormat="1" applyFont="1" applyFill="1" applyBorder="1" applyAlignment="1" applyProtection="1">
      <alignment horizontal="center" vertical="top"/>
      <protection hidden="1"/>
    </xf>
    <xf numFmtId="173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2" fillId="0" borderId="13" xfId="53" applyNumberFormat="1" applyFont="1" applyFill="1" applyBorder="1" applyAlignment="1" applyProtection="1">
      <alignment horizontal="center" vertical="top"/>
      <protection hidden="1"/>
    </xf>
    <xf numFmtId="174" fontId="11" fillId="0" borderId="13" xfId="53" applyNumberFormat="1" applyFont="1" applyFill="1" applyBorder="1" applyAlignment="1" applyProtection="1">
      <alignment horizontal="center" vertical="top"/>
      <protection hidden="1"/>
    </xf>
    <xf numFmtId="0" fontId="11" fillId="0" borderId="10" xfId="0" applyFont="1" applyBorder="1" applyAlignment="1">
      <alignment vertical="top" wrapText="1"/>
    </xf>
    <xf numFmtId="0" fontId="15" fillId="0" borderId="10" xfId="0" applyFont="1" applyFill="1" applyBorder="1" applyAlignment="1">
      <alignment vertical="top" wrapText="1"/>
    </xf>
    <xf numFmtId="174" fontId="11" fillId="0" borderId="14" xfId="53" applyNumberFormat="1" applyFont="1" applyFill="1" applyBorder="1" applyAlignment="1" applyProtection="1">
      <alignment horizontal="center" vertical="top"/>
      <protection hidden="1"/>
    </xf>
    <xf numFmtId="0" fontId="15" fillId="0" borderId="11" xfId="0" applyFont="1" applyFill="1" applyBorder="1" applyAlignment="1">
      <alignment vertical="top" wrapText="1"/>
    </xf>
    <xf numFmtId="174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5" fillId="0" borderId="13" xfId="0" applyFont="1" applyFill="1" applyBorder="1" applyAlignment="1">
      <alignment vertical="top" wrapText="1"/>
    </xf>
    <xf numFmtId="0" fontId="15" fillId="32" borderId="10" xfId="0" applyFont="1" applyFill="1" applyBorder="1" applyAlignment="1">
      <alignment vertical="top" wrapText="1"/>
    </xf>
    <xf numFmtId="173" fontId="12" fillId="0" borderId="10" xfId="53" applyNumberFormat="1" applyFont="1" applyFill="1" applyBorder="1" applyAlignment="1" applyProtection="1">
      <alignment horizontal="center" vertical="top"/>
      <protection hidden="1"/>
    </xf>
    <xf numFmtId="0" fontId="11" fillId="32" borderId="15" xfId="53" applyNumberFormat="1" applyFont="1" applyFill="1" applyBorder="1" applyAlignment="1" applyProtection="1">
      <alignment vertical="top" wrapText="1"/>
      <protection hidden="1"/>
    </xf>
    <xf numFmtId="0" fontId="11" fillId="0" borderId="1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>
      <alignment/>
      <protection/>
    </xf>
    <xf numFmtId="0" fontId="12" fillId="0" borderId="13" xfId="53" applyNumberFormat="1" applyFont="1" applyFill="1" applyBorder="1" applyAlignment="1" applyProtection="1">
      <alignment vertical="top" wrapText="1"/>
      <protection hidden="1"/>
    </xf>
    <xf numFmtId="0" fontId="11" fillId="0" borderId="13" xfId="54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Alignment="1">
      <alignment vertical="top" wrapText="1"/>
    </xf>
    <xf numFmtId="0" fontId="11" fillId="0" borderId="0" xfId="0" applyFont="1" applyAlignment="1">
      <alignment vertical="top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top"/>
    </xf>
    <xf numFmtId="183" fontId="11" fillId="0" borderId="0" xfId="56" applyNumberFormat="1" applyFont="1" applyAlignment="1">
      <alignment horizontal="left"/>
      <protection/>
    </xf>
    <xf numFmtId="0" fontId="11" fillId="0" borderId="0" xfId="56" applyFont="1" applyAlignment="1">
      <alignment vertical="top"/>
      <protection/>
    </xf>
    <xf numFmtId="49" fontId="11" fillId="0" borderId="10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/>
    </xf>
    <xf numFmtId="0" fontId="11" fillId="0" borderId="0" xfId="0" applyFont="1" applyAlignment="1">
      <alignment horizontal="center"/>
    </xf>
    <xf numFmtId="49" fontId="14" fillId="0" borderId="10" xfId="0" applyNumberFormat="1" applyFont="1" applyBorder="1" applyAlignment="1">
      <alignment vertical="top" wrapText="1"/>
    </xf>
    <xf numFmtId="49" fontId="14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horizontal="center" vertical="top"/>
    </xf>
    <xf numFmtId="49" fontId="11" fillId="0" borderId="10" xfId="0" applyNumberFormat="1" applyFont="1" applyBorder="1" applyAlignment="1">
      <alignment vertical="top" wrapText="1"/>
    </xf>
    <xf numFmtId="49" fontId="14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top"/>
    </xf>
    <xf numFmtId="0" fontId="11" fillId="0" borderId="0" xfId="0" applyFont="1" applyFill="1" applyAlignment="1">
      <alignment/>
    </xf>
    <xf numFmtId="0" fontId="11" fillId="0" borderId="0" xfId="0" applyNumberFormat="1" applyFont="1" applyFill="1" applyBorder="1" applyAlignment="1">
      <alignment vertical="top" wrapText="1"/>
    </xf>
    <xf numFmtId="49" fontId="11" fillId="0" borderId="10" xfId="0" applyNumberFormat="1" applyFont="1" applyFill="1" applyBorder="1" applyAlignment="1">
      <alignment horizontal="center" vertical="top"/>
    </xf>
    <xf numFmtId="49" fontId="11" fillId="0" borderId="10" xfId="0" applyNumberFormat="1" applyFont="1" applyFill="1" applyBorder="1" applyAlignment="1">
      <alignment vertical="top" wrapText="1"/>
    </xf>
    <xf numFmtId="0" fontId="11" fillId="0" borderId="13" xfId="56" applyNumberFormat="1" applyFont="1" applyFill="1" applyBorder="1" applyAlignment="1" applyProtection="1">
      <alignment vertical="top" wrapText="1"/>
      <protection hidden="1"/>
    </xf>
    <xf numFmtId="0" fontId="11" fillId="0" borderId="10" xfId="0" applyFont="1" applyFill="1" applyBorder="1" applyAlignment="1">
      <alignment vertical="top" wrapText="1"/>
    </xf>
    <xf numFmtId="0" fontId="14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0" xfId="56" applyNumberFormat="1" applyFont="1" applyFill="1" applyBorder="1" applyAlignment="1" applyProtection="1">
      <alignment vertical="top" wrapText="1"/>
      <protection hidden="1"/>
    </xf>
    <xf numFmtId="0" fontId="11" fillId="0" borderId="11" xfId="56" applyNumberFormat="1" applyFont="1" applyFill="1" applyBorder="1" applyAlignment="1" applyProtection="1">
      <alignment vertical="top" wrapText="1"/>
      <protection hidden="1"/>
    </xf>
    <xf numFmtId="49" fontId="11" fillId="0" borderId="11" xfId="0" applyNumberFormat="1" applyFont="1" applyBorder="1" applyAlignment="1">
      <alignment horizontal="center" vertical="top"/>
    </xf>
    <xf numFmtId="0" fontId="14" fillId="0" borderId="11" xfId="56" applyNumberFormat="1" applyFont="1" applyFill="1" applyBorder="1" applyAlignment="1" applyProtection="1">
      <alignment vertical="top" wrapText="1"/>
      <protection hidden="1"/>
    </xf>
    <xf numFmtId="49" fontId="14" fillId="0" borderId="11" xfId="0" applyNumberFormat="1" applyFont="1" applyBorder="1" applyAlignment="1">
      <alignment horizontal="center" vertical="top"/>
    </xf>
    <xf numFmtId="0" fontId="14" fillId="0" borderId="0" xfId="0" applyFont="1" applyAlignment="1">
      <alignment/>
    </xf>
    <xf numFmtId="0" fontId="14" fillId="0" borderId="13" xfId="53" applyNumberFormat="1" applyFont="1" applyFill="1" applyBorder="1" applyAlignment="1" applyProtection="1">
      <alignment vertical="top" wrapText="1"/>
      <protection hidden="1"/>
    </xf>
    <xf numFmtId="49" fontId="11" fillId="0" borderId="0" xfId="0" applyNumberFormat="1" applyFont="1" applyBorder="1" applyAlignment="1">
      <alignment vertical="top" wrapText="1"/>
    </xf>
    <xf numFmtId="183" fontId="10" fillId="0" borderId="0" xfId="53" applyNumberFormat="1" applyFont="1" applyFill="1" applyAlignment="1">
      <alignment horizontal="center" vertical="top"/>
      <protection/>
    </xf>
    <xf numFmtId="0" fontId="11" fillId="0" borderId="0" xfId="53" applyFont="1" applyFill="1" applyProtection="1">
      <alignment/>
      <protection hidden="1"/>
    </xf>
    <xf numFmtId="0" fontId="11" fillId="0" borderId="0" xfId="53" applyFont="1" applyFill="1" applyAlignment="1" applyProtection="1">
      <alignment horizontal="justify" vertical="top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49" fontId="11" fillId="0" borderId="0" xfId="53" applyNumberFormat="1" applyFont="1" applyFill="1" applyAlignment="1" applyProtection="1">
      <alignment horizontal="left" vertical="top"/>
      <protection hidden="1"/>
    </xf>
    <xf numFmtId="183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center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14" fillId="0" borderId="0" xfId="53" applyNumberFormat="1" applyFont="1" applyFill="1" applyProtection="1">
      <alignment/>
      <protection hidden="1"/>
    </xf>
    <xf numFmtId="49" fontId="11" fillId="0" borderId="0" xfId="53" applyNumberFormat="1" applyFont="1" applyFill="1" applyAlignment="1" applyProtection="1">
      <alignment horizontal="center" vertical="top"/>
      <protection hidden="1"/>
    </xf>
    <xf numFmtId="0" fontId="11" fillId="0" borderId="17" xfId="53" applyFont="1" applyFill="1" applyBorder="1" applyProtection="1">
      <alignment/>
      <protection hidden="1"/>
    </xf>
    <xf numFmtId="0" fontId="11" fillId="0" borderId="18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9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0" fontId="11" fillId="0" borderId="12" xfId="53" applyNumberFormat="1" applyFont="1" applyFill="1" applyBorder="1" applyAlignment="1" applyProtection="1">
      <alignment horizontal="center" vertical="top"/>
      <protection hidden="1"/>
    </xf>
    <xf numFmtId="0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1" fillId="0" borderId="10" xfId="53" applyNumberFormat="1" applyFont="1" applyFill="1" applyBorder="1" applyAlignment="1" applyProtection="1">
      <alignment horizontal="center" vertical="top" wrapText="1"/>
      <protection hidden="1"/>
    </xf>
    <xf numFmtId="176" fontId="14" fillId="0" borderId="11" xfId="53" applyNumberFormat="1" applyFont="1" applyFill="1" applyBorder="1" applyAlignment="1" applyProtection="1">
      <alignment wrapText="1"/>
      <protection hidden="1"/>
    </xf>
    <xf numFmtId="173" fontId="11" fillId="0" borderId="22" xfId="53" applyNumberFormat="1" applyFont="1" applyFill="1" applyBorder="1" applyAlignment="1" applyProtection="1">
      <alignment wrapText="1"/>
      <protection hidden="1"/>
    </xf>
    <xf numFmtId="173" fontId="14" fillId="0" borderId="13" xfId="53" applyNumberFormat="1" applyFont="1" applyFill="1" applyBorder="1" applyAlignment="1" applyProtection="1">
      <alignment horizontal="center" vertical="top"/>
      <protection hidden="1"/>
    </xf>
    <xf numFmtId="174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3" xfId="53" applyNumberFormat="1" applyFont="1" applyFill="1" applyBorder="1" applyAlignment="1" applyProtection="1">
      <alignment horizontal="center" vertical="top"/>
      <protection hidden="1"/>
    </xf>
    <xf numFmtId="49" fontId="14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1" xfId="53" applyNumberFormat="1" applyFont="1" applyFill="1" applyBorder="1" applyAlignment="1" applyProtection="1">
      <alignment wrapText="1"/>
      <protection hidden="1"/>
    </xf>
    <xf numFmtId="49" fontId="11" fillId="0" borderId="13" xfId="53" applyNumberFormat="1" applyFont="1" applyFill="1" applyBorder="1" applyAlignment="1" applyProtection="1">
      <alignment horizontal="center" vertical="top"/>
      <protection hidden="1"/>
    </xf>
    <xf numFmtId="49" fontId="11" fillId="0" borderId="14" xfId="53" applyNumberFormat="1" applyFont="1" applyFill="1" applyBorder="1" applyAlignment="1" applyProtection="1">
      <alignment horizontal="center" vertical="top"/>
      <protection hidden="1"/>
    </xf>
    <xf numFmtId="176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2" xfId="53" applyNumberFormat="1" applyFont="1" applyFill="1" applyBorder="1" applyAlignment="1" applyProtection="1">
      <alignment wrapText="1"/>
      <protection hidden="1"/>
    </xf>
    <xf numFmtId="176" fontId="14" fillId="0" borderId="15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5" fontId="11" fillId="0" borderId="22" xfId="53" applyNumberFormat="1" applyFont="1" applyFill="1" applyBorder="1" applyAlignment="1" applyProtection="1">
      <alignment wrapText="1"/>
      <protection hidden="1"/>
    </xf>
    <xf numFmtId="175" fontId="11" fillId="0" borderId="23" xfId="53" applyNumberFormat="1" applyFont="1" applyFill="1" applyBorder="1" applyAlignment="1" applyProtection="1">
      <alignment wrapText="1"/>
      <protection hidden="1"/>
    </xf>
    <xf numFmtId="176" fontId="11" fillId="0" borderId="16" xfId="53" applyNumberFormat="1" applyFont="1" applyFill="1" applyBorder="1" applyAlignment="1" applyProtection="1">
      <alignment wrapText="1"/>
      <protection hidden="1"/>
    </xf>
    <xf numFmtId="0" fontId="11" fillId="0" borderId="23" xfId="53" applyNumberFormat="1" applyFont="1" applyFill="1" applyBorder="1" applyAlignment="1" applyProtection="1">
      <alignment wrapText="1"/>
      <protection hidden="1"/>
    </xf>
    <xf numFmtId="173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4" xfId="53" applyNumberFormat="1" applyFont="1" applyFill="1" applyBorder="1" applyAlignment="1" applyProtection="1">
      <alignment wrapText="1"/>
      <protection hidden="1"/>
    </xf>
    <xf numFmtId="175" fontId="11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3" applyFont="1" applyFill="1" applyBorder="1" applyAlignment="1">
      <alignment vertical="top" wrapText="1"/>
      <protection/>
    </xf>
    <xf numFmtId="175" fontId="11" fillId="0" borderId="0" xfId="53" applyNumberFormat="1" applyFont="1" applyFill="1" applyAlignment="1" applyProtection="1">
      <alignment wrapText="1"/>
      <protection hidden="1"/>
    </xf>
    <xf numFmtId="176" fontId="14" fillId="0" borderId="23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Border="1" applyAlignment="1" applyProtection="1">
      <alignment wrapText="1"/>
      <protection hidden="1"/>
    </xf>
    <xf numFmtId="176" fontId="11" fillId="0" borderId="0" xfId="53" applyNumberFormat="1" applyFont="1" applyFill="1" applyAlignment="1" applyProtection="1">
      <alignment wrapText="1"/>
      <protection hidden="1"/>
    </xf>
    <xf numFmtId="0" fontId="11" fillId="0" borderId="15" xfId="53" applyNumberFormat="1" applyFont="1" applyFill="1" applyBorder="1" applyAlignment="1" applyProtection="1">
      <alignment wrapText="1"/>
      <protection hidden="1"/>
    </xf>
    <xf numFmtId="176" fontId="11" fillId="0" borderId="23" xfId="53" applyNumberFormat="1" applyFont="1" applyFill="1" applyBorder="1" applyAlignment="1" applyProtection="1">
      <alignment wrapText="1"/>
      <protection hidden="1"/>
    </xf>
    <xf numFmtId="175" fontId="11" fillId="0" borderId="15" xfId="53" applyNumberFormat="1" applyFont="1" applyFill="1" applyBorder="1" applyAlignment="1" applyProtection="1">
      <alignment wrapText="1"/>
      <protection hidden="1"/>
    </xf>
    <xf numFmtId="0" fontId="11" fillId="0" borderId="10" xfId="0" applyNumberFormat="1" applyFont="1" applyFill="1" applyBorder="1" applyAlignment="1" applyProtection="1">
      <alignment vertical="top" wrapText="1"/>
      <protection/>
    </xf>
    <xf numFmtId="0" fontId="11" fillId="0" borderId="0" xfId="53" applyNumberFormat="1" applyFont="1" applyFill="1" applyBorder="1" applyAlignment="1" applyProtection="1">
      <alignment vertical="top" wrapText="1"/>
      <protection hidden="1"/>
    </xf>
    <xf numFmtId="0" fontId="14" fillId="0" borderId="10" xfId="53" applyNumberFormat="1" applyFont="1" applyFill="1" applyBorder="1" applyAlignment="1" applyProtection="1">
      <alignment vertical="top" wrapText="1"/>
      <protection hidden="1"/>
    </xf>
    <xf numFmtId="0" fontId="3" fillId="0" borderId="0" xfId="0" applyFont="1" applyAlignment="1">
      <alignment horizontal="center" vertical="top"/>
    </xf>
    <xf numFmtId="173" fontId="13" fillId="0" borderId="22" xfId="53" applyNumberFormat="1" applyFont="1" applyFill="1" applyBorder="1" applyAlignment="1" applyProtection="1">
      <alignment wrapText="1"/>
      <protection hidden="1"/>
    </xf>
    <xf numFmtId="49" fontId="12" fillId="0" borderId="13" xfId="53" applyNumberFormat="1" applyFont="1" applyFill="1" applyBorder="1" applyAlignment="1" applyProtection="1">
      <alignment horizontal="center" vertical="top"/>
      <protection hidden="1"/>
    </xf>
    <xf numFmtId="49" fontId="12" fillId="0" borderId="14" xfId="53" applyNumberFormat="1" applyFont="1" applyFill="1" applyBorder="1" applyAlignment="1" applyProtection="1">
      <alignment horizontal="center" vertical="top"/>
      <protection hidden="1"/>
    </xf>
    <xf numFmtId="176" fontId="18" fillId="0" borderId="11" xfId="53" applyNumberFormat="1" applyFont="1" applyFill="1" applyBorder="1" applyAlignment="1" applyProtection="1">
      <alignment wrapText="1"/>
      <protection hidden="1"/>
    </xf>
    <xf numFmtId="173" fontId="18" fillId="0" borderId="22" xfId="53" applyNumberFormat="1" applyFont="1" applyFill="1" applyBorder="1" applyAlignment="1" applyProtection="1">
      <alignment wrapText="1"/>
      <protection hidden="1"/>
    </xf>
    <xf numFmtId="0" fontId="18" fillId="0" borderId="13" xfId="53" applyNumberFormat="1" applyFont="1" applyFill="1" applyBorder="1" applyAlignment="1" applyProtection="1">
      <alignment vertical="top" wrapText="1"/>
      <protection hidden="1"/>
    </xf>
    <xf numFmtId="173" fontId="18" fillId="0" borderId="13" xfId="53" applyNumberFormat="1" applyFont="1" applyFill="1" applyBorder="1" applyAlignment="1" applyProtection="1">
      <alignment horizontal="center" vertical="top"/>
      <protection hidden="1"/>
    </xf>
    <xf numFmtId="174" fontId="18" fillId="0" borderId="13" xfId="53" applyNumberFormat="1" applyFont="1" applyFill="1" applyBorder="1" applyAlignment="1" applyProtection="1">
      <alignment horizontal="center" vertical="top"/>
      <protection hidden="1"/>
    </xf>
    <xf numFmtId="49" fontId="18" fillId="0" borderId="13" xfId="53" applyNumberFormat="1" applyFont="1" applyFill="1" applyBorder="1" applyAlignment="1" applyProtection="1">
      <alignment horizontal="center" vertical="top"/>
      <protection hidden="1"/>
    </xf>
    <xf numFmtId="49" fontId="18" fillId="0" borderId="14" xfId="53" applyNumberFormat="1" applyFont="1" applyFill="1" applyBorder="1" applyAlignment="1" applyProtection="1">
      <alignment horizontal="center" vertical="top"/>
      <protection hidden="1"/>
    </xf>
    <xf numFmtId="176" fontId="18" fillId="0" borderId="15" xfId="53" applyNumberFormat="1" applyFont="1" applyFill="1" applyBorder="1" applyAlignment="1" applyProtection="1">
      <alignment wrapText="1"/>
      <protection hidden="1"/>
    </xf>
    <xf numFmtId="176" fontId="18" fillId="0" borderId="22" xfId="53" applyNumberFormat="1" applyFont="1" applyFill="1" applyBorder="1" applyAlignment="1" applyProtection="1">
      <alignment wrapText="1"/>
      <protection hidden="1"/>
    </xf>
    <xf numFmtId="175" fontId="18" fillId="0" borderId="0" xfId="53" applyNumberFormat="1" applyFont="1" applyFill="1" applyAlignment="1" applyProtection="1">
      <alignment wrapText="1"/>
      <protection hidden="1"/>
    </xf>
    <xf numFmtId="0" fontId="18" fillId="0" borderId="23" xfId="53" applyNumberFormat="1" applyFont="1" applyFill="1" applyBorder="1" applyAlignment="1" applyProtection="1">
      <alignment wrapText="1"/>
      <protection hidden="1"/>
    </xf>
    <xf numFmtId="173" fontId="18" fillId="0" borderId="10" xfId="53" applyNumberFormat="1" applyFont="1" applyFill="1" applyBorder="1" applyAlignment="1" applyProtection="1">
      <alignment horizontal="center" vertical="top"/>
      <protection hidden="1"/>
    </xf>
    <xf numFmtId="174" fontId="18" fillId="0" borderId="14" xfId="53" applyNumberFormat="1" applyFont="1" applyFill="1" applyBorder="1" applyAlignment="1" applyProtection="1">
      <alignment horizontal="center" vertical="top"/>
      <protection hidden="1"/>
    </xf>
    <xf numFmtId="174" fontId="18" fillId="0" borderId="10" xfId="53" applyNumberFormat="1" applyFont="1" applyFill="1" applyBorder="1" applyAlignment="1" applyProtection="1">
      <alignment horizontal="center" vertical="top"/>
      <protection hidden="1"/>
    </xf>
    <xf numFmtId="0" fontId="18" fillId="0" borderId="10" xfId="53" applyNumberFormat="1" applyFont="1" applyFill="1" applyBorder="1" applyAlignment="1" applyProtection="1">
      <alignment vertical="top" wrapText="1"/>
      <protection hidden="1"/>
    </xf>
    <xf numFmtId="175" fontId="18" fillId="0" borderId="22" xfId="53" applyNumberFormat="1" applyFont="1" applyFill="1" applyBorder="1" applyAlignment="1" applyProtection="1">
      <alignment wrapText="1"/>
      <protection hidden="1"/>
    </xf>
    <xf numFmtId="175" fontId="18" fillId="0" borderId="15" xfId="53" applyNumberFormat="1" applyFont="1" applyFill="1" applyBorder="1" applyAlignment="1" applyProtection="1">
      <alignment wrapText="1"/>
      <protection hidden="1"/>
    </xf>
    <xf numFmtId="173" fontId="18" fillId="0" borderId="12" xfId="53" applyNumberFormat="1" applyFont="1" applyFill="1" applyBorder="1" applyAlignment="1" applyProtection="1">
      <alignment horizontal="center" vertical="top"/>
      <protection hidden="1"/>
    </xf>
    <xf numFmtId="176" fontId="18" fillId="0" borderId="16" xfId="53" applyNumberFormat="1" applyFont="1" applyFill="1" applyBorder="1" applyAlignment="1" applyProtection="1">
      <alignment wrapText="1"/>
      <protection hidden="1"/>
    </xf>
    <xf numFmtId="0" fontId="18" fillId="0" borderId="15" xfId="53" applyNumberFormat="1" applyFont="1" applyFill="1" applyBorder="1" applyAlignment="1" applyProtection="1">
      <alignment wrapText="1"/>
      <protection hidden="1"/>
    </xf>
    <xf numFmtId="173" fontId="18" fillId="0" borderId="15" xfId="53" applyNumberFormat="1" applyFont="1" applyFill="1" applyBorder="1" applyAlignment="1" applyProtection="1">
      <alignment wrapText="1"/>
      <protection hidden="1"/>
    </xf>
    <xf numFmtId="174" fontId="18" fillId="0" borderId="12" xfId="53" applyNumberFormat="1" applyFont="1" applyFill="1" applyBorder="1" applyAlignment="1" applyProtection="1">
      <alignment horizontal="center" vertical="top"/>
      <protection hidden="1"/>
    </xf>
    <xf numFmtId="176" fontId="18" fillId="0" borderId="24" xfId="53" applyNumberFormat="1" applyFont="1" applyFill="1" applyBorder="1" applyAlignment="1" applyProtection="1">
      <alignment wrapText="1"/>
      <protection hidden="1"/>
    </xf>
    <xf numFmtId="176" fontId="12" fillId="0" borderId="15" xfId="53" applyNumberFormat="1" applyFont="1" applyFill="1" applyBorder="1" applyAlignment="1" applyProtection="1">
      <alignment wrapText="1"/>
      <protection hidden="1"/>
    </xf>
    <xf numFmtId="176" fontId="18" fillId="0" borderId="23" xfId="53" applyNumberFormat="1" applyFont="1" applyFill="1" applyBorder="1" applyAlignment="1" applyProtection="1">
      <alignment wrapText="1"/>
      <protection hidden="1"/>
    </xf>
    <xf numFmtId="175" fontId="18" fillId="0" borderId="0" xfId="53" applyNumberFormat="1" applyFont="1" applyFill="1" applyBorder="1" applyAlignment="1" applyProtection="1">
      <alignment wrapText="1"/>
      <protection hidden="1"/>
    </xf>
    <xf numFmtId="0" fontId="11" fillId="0" borderId="10" xfId="54" applyNumberFormat="1" applyFont="1" applyFill="1" applyBorder="1" applyAlignment="1" applyProtection="1">
      <alignment vertical="top" wrapText="1"/>
      <protection hidden="1"/>
    </xf>
    <xf numFmtId="0" fontId="11" fillId="0" borderId="0" xfId="0" applyFont="1" applyAlignment="1">
      <alignment horizontal="left"/>
    </xf>
    <xf numFmtId="0" fontId="10" fillId="0" borderId="0" xfId="53" applyFont="1" applyFill="1" applyAlignment="1">
      <alignment horizontal="center" vertical="top"/>
      <protection/>
    </xf>
    <xf numFmtId="0" fontId="11" fillId="0" borderId="0" xfId="53" applyFont="1" applyFill="1" applyAlignment="1">
      <alignment horizontal="left" vertical="top"/>
      <protection/>
    </xf>
    <xf numFmtId="0" fontId="16" fillId="0" borderId="0" xfId="53" applyFont="1" applyFill="1">
      <alignment/>
      <protection/>
    </xf>
    <xf numFmtId="0" fontId="11" fillId="0" borderId="11" xfId="53" applyNumberFormat="1" applyFont="1" applyFill="1" applyBorder="1" applyAlignment="1" applyProtection="1">
      <alignment wrapText="1"/>
      <protection hidden="1"/>
    </xf>
    <xf numFmtId="0" fontId="19" fillId="0" borderId="0" xfId="53" applyFont="1" applyFill="1">
      <alignment/>
      <protection/>
    </xf>
    <xf numFmtId="176" fontId="12" fillId="0" borderId="22" xfId="53" applyNumberFormat="1" applyFont="1" applyFill="1" applyBorder="1" applyAlignment="1" applyProtection="1">
      <alignment wrapText="1"/>
      <protection hidden="1"/>
    </xf>
    <xf numFmtId="176" fontId="12" fillId="0" borderId="16" xfId="53" applyNumberFormat="1" applyFont="1" applyFill="1" applyBorder="1" applyAlignment="1" applyProtection="1">
      <alignment wrapText="1"/>
      <protection hidden="1"/>
    </xf>
    <xf numFmtId="175" fontId="12" fillId="0" borderId="22" xfId="53" applyNumberFormat="1" applyFont="1" applyFill="1" applyBorder="1" applyAlignment="1" applyProtection="1">
      <alignment wrapText="1"/>
      <protection hidden="1"/>
    </xf>
    <xf numFmtId="0" fontId="12" fillId="0" borderId="15" xfId="53" applyNumberFormat="1" applyFont="1" applyFill="1" applyBorder="1" applyAlignment="1" applyProtection="1">
      <alignment wrapText="1"/>
      <protection hidden="1"/>
    </xf>
    <xf numFmtId="173" fontId="12" fillId="0" borderId="22" xfId="53" applyNumberFormat="1" applyFont="1" applyFill="1" applyBorder="1" applyAlignment="1" applyProtection="1">
      <alignment wrapText="1"/>
      <protection hidden="1"/>
    </xf>
    <xf numFmtId="183" fontId="14" fillId="0" borderId="10" xfId="0" applyNumberFormat="1" applyFont="1" applyBorder="1" applyAlignment="1">
      <alignment/>
    </xf>
    <xf numFmtId="183" fontId="14" fillId="0" borderId="10" xfId="0" applyNumberFormat="1" applyFont="1" applyFill="1" applyBorder="1" applyAlignment="1">
      <alignment/>
    </xf>
    <xf numFmtId="183" fontId="11" fillId="0" borderId="10" xfId="0" applyNumberFormat="1" applyFont="1" applyFill="1" applyBorder="1" applyAlignment="1">
      <alignment/>
    </xf>
    <xf numFmtId="0" fontId="11" fillId="0" borderId="13" xfId="53" applyFont="1" applyFill="1" applyBorder="1" applyAlignment="1">
      <alignment vertical="top" wrapText="1"/>
      <protection/>
    </xf>
    <xf numFmtId="49" fontId="8" fillId="0" borderId="0" xfId="0" applyNumberFormat="1" applyFont="1" applyAlignment="1">
      <alignment horizontal="left"/>
    </xf>
    <xf numFmtId="0" fontId="3" fillId="0" borderId="0" xfId="0" applyFont="1" applyAlignment="1">
      <alignment horizontal="center" vertical="center"/>
    </xf>
    <xf numFmtId="0" fontId="15" fillId="0" borderId="0" xfId="0" applyFont="1" applyAlignment="1">
      <alignment horizontal="right"/>
    </xf>
    <xf numFmtId="0" fontId="11" fillId="0" borderId="0" xfId="53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0" applyFont="1" applyFill="1" applyAlignment="1">
      <alignment vertical="top" wrapText="1"/>
    </xf>
    <xf numFmtId="0" fontId="14" fillId="0" borderId="10" xfId="0" applyFont="1" applyBorder="1" applyAlignment="1">
      <alignment vertical="top"/>
    </xf>
    <xf numFmtId="183" fontId="14" fillId="0" borderId="10" xfId="0" applyNumberFormat="1" applyFont="1" applyBorder="1" applyAlignment="1">
      <alignment horizontal="right"/>
    </xf>
    <xf numFmtId="183" fontId="3" fillId="0" borderId="10" xfId="53" applyNumberFormat="1" applyFont="1" applyFill="1" applyBorder="1" applyAlignment="1" applyProtection="1">
      <alignment horizontal="center" vertical="top"/>
      <protection hidden="1"/>
    </xf>
    <xf numFmtId="183" fontId="21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 applyProtection="1">
      <alignment horizontal="center" vertical="top"/>
      <protection hidden="1"/>
    </xf>
    <xf numFmtId="183" fontId="4" fillId="0" borderId="10" xfId="53" applyNumberFormat="1" applyFont="1" applyFill="1" applyBorder="1" applyAlignment="1">
      <alignment horizontal="center" vertical="top"/>
      <protection/>
    </xf>
    <xf numFmtId="183" fontId="4" fillId="0" borderId="12" xfId="53" applyNumberFormat="1" applyFont="1" applyFill="1" applyBorder="1" applyAlignment="1" applyProtection="1">
      <alignment horizontal="center" vertical="top"/>
      <protection hidden="1"/>
    </xf>
    <xf numFmtId="183" fontId="21" fillId="0" borderId="12" xfId="53" applyNumberFormat="1" applyFont="1" applyFill="1" applyBorder="1" applyAlignment="1" applyProtection="1">
      <alignment horizontal="center" vertical="top"/>
      <protection hidden="1"/>
    </xf>
    <xf numFmtId="176" fontId="18" fillId="0" borderId="0" xfId="53" applyNumberFormat="1" applyFont="1" applyFill="1" applyBorder="1" applyAlignment="1" applyProtection="1">
      <alignment wrapText="1"/>
      <protection hidden="1"/>
    </xf>
    <xf numFmtId="0" fontId="11" fillId="0" borderId="25" xfId="0" applyNumberFormat="1" applyFont="1" applyFill="1" applyBorder="1" applyAlignment="1" applyProtection="1">
      <alignment vertical="top" wrapText="1"/>
      <protection/>
    </xf>
    <xf numFmtId="0" fontId="11" fillId="0" borderId="10" xfId="0" applyNumberFormat="1" applyFont="1" applyFill="1" applyBorder="1" applyAlignment="1">
      <alignment vertical="top" wrapText="1"/>
    </xf>
    <xf numFmtId="183" fontId="4" fillId="0" borderId="12" xfId="53" applyNumberFormat="1" applyFont="1" applyFill="1" applyBorder="1" applyAlignment="1">
      <alignment horizontal="center" vertical="top"/>
      <protection/>
    </xf>
    <xf numFmtId="183" fontId="8" fillId="0" borderId="12" xfId="0" applyNumberFormat="1" applyFont="1" applyFill="1" applyBorder="1" applyAlignment="1">
      <alignment horizontal="center" vertical="top"/>
    </xf>
    <xf numFmtId="183" fontId="11" fillId="0" borderId="10" xfId="56" applyNumberFormat="1" applyFont="1" applyFill="1" applyBorder="1" applyAlignment="1" applyProtection="1">
      <alignment horizontal="right" vertical="center"/>
      <protection hidden="1"/>
    </xf>
    <xf numFmtId="183" fontId="14" fillId="0" borderId="10" xfId="56" applyNumberFormat="1" applyFont="1" applyFill="1" applyBorder="1" applyAlignment="1" applyProtection="1">
      <alignment horizontal="right" vertical="center"/>
      <protection hidden="1"/>
    </xf>
    <xf numFmtId="183" fontId="11" fillId="0" borderId="10" xfId="0" applyNumberFormat="1" applyFont="1" applyBorder="1" applyAlignment="1">
      <alignment/>
    </xf>
    <xf numFmtId="183" fontId="11" fillId="0" borderId="11" xfId="0" applyNumberFormat="1" applyFont="1" applyBorder="1" applyAlignment="1">
      <alignment/>
    </xf>
    <xf numFmtId="0" fontId="11" fillId="0" borderId="12" xfId="0" applyFont="1" applyFill="1" applyBorder="1" applyAlignment="1">
      <alignment vertical="top" wrapText="1"/>
    </xf>
    <xf numFmtId="0" fontId="11" fillId="0" borderId="15" xfId="53" applyNumberFormat="1" applyFont="1" applyFill="1" applyBorder="1" applyAlignment="1" applyProtection="1">
      <alignment vertical="top" wrapText="1"/>
      <protection hidden="1"/>
    </xf>
    <xf numFmtId="0" fontId="11" fillId="0" borderId="14" xfId="0" applyFont="1" applyFill="1" applyBorder="1" applyAlignment="1">
      <alignment vertical="top" wrapText="1"/>
    </xf>
    <xf numFmtId="0" fontId="15" fillId="0" borderId="20" xfId="0" applyFont="1" applyFill="1" applyBorder="1" applyAlignment="1">
      <alignment vertical="top" wrapText="1"/>
    </xf>
    <xf numFmtId="183" fontId="11" fillId="0" borderId="10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22" xfId="53" applyNumberFormat="1" applyFont="1" applyFill="1" applyBorder="1" applyAlignment="1" applyProtection="1">
      <alignment horizontal="right" vertical="top"/>
      <protection hidden="1"/>
    </xf>
    <xf numFmtId="0" fontId="9" fillId="0" borderId="0" xfId="0" applyFont="1" applyBorder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9" fillId="0" borderId="0" xfId="0" applyNumberFormat="1" applyFont="1" applyAlignment="1">
      <alignment horizontal="left" vertical="center"/>
    </xf>
    <xf numFmtId="0" fontId="15" fillId="0" borderId="10" xfId="0" applyFont="1" applyBorder="1" applyAlignment="1">
      <alignment/>
    </xf>
    <xf numFmtId="0" fontId="22" fillId="0" borderId="10" xfId="0" applyFont="1" applyBorder="1" applyAlignment="1">
      <alignment/>
    </xf>
    <xf numFmtId="49" fontId="22" fillId="0" borderId="10" xfId="0" applyNumberFormat="1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183" fontId="22" fillId="0" borderId="10" xfId="0" applyNumberFormat="1" applyFont="1" applyBorder="1" applyAlignment="1">
      <alignment/>
    </xf>
    <xf numFmtId="0" fontId="23" fillId="0" borderId="0" xfId="0" applyFont="1" applyAlignment="1">
      <alignment horizontal="justify" vertical="top"/>
    </xf>
    <xf numFmtId="0" fontId="23" fillId="0" borderId="0" xfId="0" applyFont="1" applyAlignment="1">
      <alignment/>
    </xf>
    <xf numFmtId="183" fontId="8" fillId="0" borderId="0" xfId="0" applyNumberFormat="1" applyFont="1" applyAlignment="1">
      <alignment horizontal="left"/>
    </xf>
    <xf numFmtId="183" fontId="15" fillId="0" borderId="0" xfId="0" applyNumberFormat="1" applyFont="1" applyAlignment="1">
      <alignment horizontal="right"/>
    </xf>
    <xf numFmtId="0" fontId="24" fillId="0" borderId="0" xfId="0" applyFont="1" applyAlignment="1">
      <alignment/>
    </xf>
    <xf numFmtId="49" fontId="23" fillId="0" borderId="0" xfId="0" applyNumberFormat="1" applyFont="1" applyAlignment="1">
      <alignment/>
    </xf>
    <xf numFmtId="183" fontId="23" fillId="0" borderId="0" xfId="0" applyNumberFormat="1" applyFont="1" applyAlignment="1">
      <alignment/>
    </xf>
    <xf numFmtId="0" fontId="15" fillId="0" borderId="10" xfId="0" applyFont="1" applyFill="1" applyBorder="1" applyAlignment="1">
      <alignment/>
    </xf>
    <xf numFmtId="0" fontId="22" fillId="0" borderId="10" xfId="0" applyFont="1" applyBorder="1" applyAlignment="1">
      <alignment horizontal="left" wrapText="1"/>
    </xf>
    <xf numFmtId="0" fontId="15" fillId="0" borderId="10" xfId="0" applyFont="1" applyBorder="1" applyAlignment="1">
      <alignment horizontal="left" wrapText="1"/>
    </xf>
    <xf numFmtId="183" fontId="24" fillId="0" borderId="10" xfId="0" applyNumberFormat="1" applyFont="1" applyBorder="1" applyAlignment="1">
      <alignment/>
    </xf>
    <xf numFmtId="0" fontId="15" fillId="0" borderId="0" xfId="0" applyFont="1" applyAlignment="1">
      <alignment/>
    </xf>
    <xf numFmtId="49" fontId="15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0" fontId="15" fillId="0" borderId="10" xfId="0" applyFont="1" applyBorder="1" applyAlignment="1">
      <alignment horizontal="left" wrapText="1"/>
    </xf>
    <xf numFmtId="0" fontId="15" fillId="0" borderId="10" xfId="0" applyFont="1" applyBorder="1" applyAlignment="1">
      <alignment/>
    </xf>
    <xf numFmtId="49" fontId="15" fillId="0" borderId="10" xfId="0" applyNumberFormat="1" applyFont="1" applyBorder="1" applyAlignment="1">
      <alignment/>
    </xf>
    <xf numFmtId="183" fontId="15" fillId="0" borderId="10" xfId="0" applyNumberFormat="1" applyFont="1" applyBorder="1" applyAlignment="1">
      <alignment/>
    </xf>
    <xf numFmtId="0" fontId="4" fillId="0" borderId="0" xfId="53" applyNumberFormat="1" applyFont="1" applyFill="1" applyAlignment="1" applyProtection="1">
      <alignment wrapText="1"/>
      <protection hidden="1"/>
    </xf>
    <xf numFmtId="0" fontId="11" fillId="0" borderId="26" xfId="53" applyNumberFormat="1" applyFont="1" applyFill="1" applyBorder="1" applyAlignment="1" applyProtection="1">
      <alignment vertical="top" wrapText="1"/>
      <protection hidden="1"/>
    </xf>
    <xf numFmtId="0" fontId="10" fillId="0" borderId="0" xfId="53" applyFont="1" applyFill="1" applyAlignment="1">
      <alignment horizontal="justify" vertical="top"/>
      <protection/>
    </xf>
    <xf numFmtId="49" fontId="10" fillId="0" borderId="0" xfId="53" applyNumberFormat="1" applyFont="1" applyFill="1" applyAlignment="1">
      <alignment horizontal="center" vertical="top"/>
      <protection/>
    </xf>
    <xf numFmtId="183" fontId="11" fillId="0" borderId="0" xfId="53" applyNumberFormat="1" applyFont="1" applyFill="1" applyAlignment="1">
      <alignment horizontal="center" vertical="top"/>
      <protection/>
    </xf>
    <xf numFmtId="0" fontId="20" fillId="0" borderId="10" xfId="0" applyFont="1" applyFill="1" applyBorder="1" applyAlignment="1">
      <alignment vertical="top" wrapText="1"/>
    </xf>
    <xf numFmtId="0" fontId="11" fillId="0" borderId="0" xfId="53" applyFont="1" applyFill="1" applyAlignment="1">
      <alignment horizontal="justify" vertical="top"/>
      <protection/>
    </xf>
    <xf numFmtId="1" fontId="11" fillId="0" borderId="10" xfId="53" applyNumberFormat="1" applyFont="1" applyFill="1" applyBorder="1" applyAlignment="1">
      <alignment horizontal="center" vertical="top"/>
      <protection/>
    </xf>
    <xf numFmtId="0" fontId="17" fillId="0" borderId="0" xfId="53" applyFont="1" applyFill="1">
      <alignment/>
      <protection/>
    </xf>
    <xf numFmtId="0" fontId="11" fillId="0" borderId="20" xfId="53" applyNumberFormat="1" applyFont="1" applyFill="1" applyBorder="1" applyAlignment="1" applyProtection="1">
      <alignment vertical="top" wrapText="1"/>
      <protection hidden="1"/>
    </xf>
    <xf numFmtId="183" fontId="23" fillId="0" borderId="0" xfId="0" applyNumberFormat="1" applyFont="1" applyAlignment="1">
      <alignment horizontal="right"/>
    </xf>
    <xf numFmtId="0" fontId="15" fillId="0" borderId="10" xfId="0" applyFont="1" applyFill="1" applyBorder="1" applyAlignment="1">
      <alignment/>
    </xf>
    <xf numFmtId="49" fontId="15" fillId="0" borderId="10" xfId="0" applyNumberFormat="1" applyFont="1" applyFill="1" applyBorder="1" applyAlignment="1">
      <alignment/>
    </xf>
    <xf numFmtId="183" fontId="15" fillId="0" borderId="10" xfId="0" applyNumberFormat="1" applyFont="1" applyFill="1" applyBorder="1" applyAlignment="1">
      <alignment/>
    </xf>
    <xf numFmtId="0" fontId="15" fillId="0" borderId="10" xfId="0" applyFont="1" applyBorder="1" applyAlignment="1">
      <alignment horizontal="right"/>
    </xf>
    <xf numFmtId="49" fontId="15" fillId="0" borderId="10" xfId="0" applyNumberFormat="1" applyFont="1" applyBorder="1" applyAlignment="1">
      <alignment horizontal="right"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/>
    </xf>
    <xf numFmtId="0" fontId="23" fillId="0" borderId="0" xfId="0" applyFont="1" applyFill="1" applyAlignment="1">
      <alignment/>
    </xf>
    <xf numFmtId="0" fontId="15" fillId="0" borderId="10" xfId="0" applyFont="1" applyFill="1" applyBorder="1" applyAlignment="1">
      <alignment horizontal="left" wrapText="1"/>
    </xf>
    <xf numFmtId="0" fontId="25" fillId="0" borderId="13" xfId="53" applyNumberFormat="1" applyFont="1" applyFill="1" applyBorder="1" applyAlignment="1" applyProtection="1">
      <alignment vertical="top" wrapText="1"/>
      <protection hidden="1"/>
    </xf>
    <xf numFmtId="0" fontId="14" fillId="0" borderId="10" xfId="53" applyFont="1" applyFill="1" applyBorder="1" applyAlignment="1">
      <alignment horizontal="justify" vertical="top"/>
      <protection/>
    </xf>
    <xf numFmtId="0" fontId="14" fillId="0" borderId="10" xfId="53" applyFont="1" applyFill="1" applyBorder="1" applyAlignment="1">
      <alignment horizontal="center" vertical="top"/>
      <protection/>
    </xf>
    <xf numFmtId="49" fontId="14" fillId="0" borderId="13" xfId="53" applyNumberFormat="1" applyFont="1" applyFill="1" applyBorder="1" applyAlignment="1">
      <alignment horizontal="center" vertical="top"/>
      <protection/>
    </xf>
    <xf numFmtId="49" fontId="14" fillId="0" borderId="14" xfId="53" applyNumberFormat="1" applyFont="1" applyFill="1" applyBorder="1" applyAlignment="1">
      <alignment horizontal="center" vertical="top"/>
      <protection/>
    </xf>
    <xf numFmtId="49" fontId="14" fillId="0" borderId="12" xfId="53" applyNumberFormat="1" applyFont="1" applyFill="1" applyBorder="1" applyAlignment="1">
      <alignment horizontal="center" vertical="top"/>
      <protection/>
    </xf>
    <xf numFmtId="183" fontId="3" fillId="0" borderId="10" xfId="53" applyNumberFormat="1" applyFont="1" applyFill="1" applyBorder="1" applyAlignment="1">
      <alignment horizontal="right" vertical="top"/>
      <protection/>
    </xf>
    <xf numFmtId="183" fontId="3" fillId="0" borderId="10" xfId="53" applyNumberFormat="1" applyFont="1" applyFill="1" applyBorder="1" applyAlignment="1">
      <alignment horizontal="center" vertical="top"/>
      <protection/>
    </xf>
    <xf numFmtId="0" fontId="14" fillId="0" borderId="13" xfId="54" applyNumberFormat="1" applyFont="1" applyFill="1" applyBorder="1" applyAlignment="1" applyProtection="1">
      <alignment vertical="top" wrapText="1"/>
      <protection hidden="1"/>
    </xf>
    <xf numFmtId="176" fontId="25" fillId="0" borderId="15" xfId="53" applyNumberFormat="1" applyFont="1" applyFill="1" applyBorder="1" applyAlignment="1" applyProtection="1">
      <alignment wrapText="1"/>
      <protection hidden="1"/>
    </xf>
    <xf numFmtId="176" fontId="25" fillId="0" borderId="22" xfId="53" applyNumberFormat="1" applyFont="1" applyFill="1" applyBorder="1" applyAlignment="1" applyProtection="1">
      <alignment wrapText="1"/>
      <protection hidden="1"/>
    </xf>
    <xf numFmtId="173" fontId="25" fillId="0" borderId="22" xfId="53" applyNumberFormat="1" applyFont="1" applyFill="1" applyBorder="1" applyAlignment="1" applyProtection="1">
      <alignment wrapText="1"/>
      <protection hidden="1"/>
    </xf>
    <xf numFmtId="0" fontId="28" fillId="0" borderId="0" xfId="53" applyFont="1" applyFill="1">
      <alignment/>
      <protection/>
    </xf>
    <xf numFmtId="175" fontId="18" fillId="0" borderId="23" xfId="53" applyNumberFormat="1" applyFont="1" applyFill="1" applyBorder="1" applyAlignment="1" applyProtection="1">
      <alignment wrapText="1"/>
      <protection hidden="1"/>
    </xf>
    <xf numFmtId="0" fontId="22" fillId="0" borderId="10" xfId="0" applyFont="1" applyFill="1" applyBorder="1" applyAlignment="1">
      <alignment/>
    </xf>
    <xf numFmtId="0" fontId="23" fillId="0" borderId="0" xfId="0" applyFont="1" applyFill="1" applyAlignment="1">
      <alignment horizontal="justify" vertical="top"/>
    </xf>
    <xf numFmtId="49" fontId="8" fillId="0" borderId="0" xfId="0" applyNumberFormat="1" applyFont="1" applyFill="1" applyAlignment="1">
      <alignment horizontal="left"/>
    </xf>
    <xf numFmtId="183" fontId="8" fillId="0" borderId="0" xfId="0" applyNumberFormat="1" applyFont="1" applyFill="1" applyAlignment="1">
      <alignment horizontal="left"/>
    </xf>
    <xf numFmtId="0" fontId="15" fillId="0" borderId="0" xfId="0" applyFont="1" applyFill="1" applyAlignment="1">
      <alignment horizontal="right"/>
    </xf>
    <xf numFmtId="49" fontId="9" fillId="0" borderId="0" xfId="0" applyNumberFormat="1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Border="1" applyAlignment="1">
      <alignment horizontal="left" vertical="center"/>
    </xf>
    <xf numFmtId="0" fontId="15" fillId="0" borderId="0" xfId="0" applyFont="1" applyFill="1" applyAlignment="1">
      <alignment/>
    </xf>
    <xf numFmtId="49" fontId="15" fillId="0" borderId="0" xfId="0" applyNumberFormat="1" applyFont="1" applyFill="1" applyAlignment="1">
      <alignment/>
    </xf>
    <xf numFmtId="183" fontId="23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left" wrapText="1"/>
    </xf>
    <xf numFmtId="49" fontId="22" fillId="0" borderId="10" xfId="0" applyNumberFormat="1" applyFont="1" applyFill="1" applyBorder="1" applyAlignment="1">
      <alignment/>
    </xf>
    <xf numFmtId="183" fontId="22" fillId="0" borderId="10" xfId="0" applyNumberFormat="1" applyFont="1" applyFill="1" applyBorder="1" applyAlignment="1">
      <alignment/>
    </xf>
    <xf numFmtId="0" fontId="24" fillId="0" borderId="0" xfId="0" applyFont="1" applyFill="1" applyAlignment="1">
      <alignment/>
    </xf>
    <xf numFmtId="0" fontId="22" fillId="0" borderId="0" xfId="0" applyFont="1" applyFill="1" applyAlignment="1">
      <alignment/>
    </xf>
    <xf numFmtId="183" fontId="15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/>
    </xf>
    <xf numFmtId="0" fontId="26" fillId="0" borderId="10" xfId="0" applyFont="1" applyFill="1" applyBorder="1" applyAlignment="1">
      <alignment/>
    </xf>
    <xf numFmtId="49" fontId="26" fillId="0" borderId="10" xfId="0" applyNumberFormat="1" applyFont="1" applyFill="1" applyBorder="1" applyAlignment="1">
      <alignment/>
    </xf>
    <xf numFmtId="183" fontId="26" fillId="0" borderId="10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183" fontId="24" fillId="0" borderId="10" xfId="0" applyNumberFormat="1" applyFont="1" applyFill="1" applyBorder="1" applyAlignment="1">
      <alignment/>
    </xf>
    <xf numFmtId="49" fontId="23" fillId="0" borderId="0" xfId="0" applyNumberFormat="1" applyFont="1" applyFill="1" applyAlignment="1">
      <alignment/>
    </xf>
    <xf numFmtId="183" fontId="23" fillId="0" borderId="0" xfId="0" applyNumberFormat="1" applyFont="1" applyFill="1" applyAlignment="1">
      <alignment horizontal="right"/>
    </xf>
    <xf numFmtId="0" fontId="23" fillId="0" borderId="0" xfId="0" applyFont="1" applyFill="1" applyAlignment="1">
      <alignment horizontal="right"/>
    </xf>
    <xf numFmtId="0" fontId="11" fillId="0" borderId="0" xfId="0" applyFont="1" applyFill="1" applyAlignment="1">
      <alignment vertical="top"/>
    </xf>
    <xf numFmtId="49" fontId="11" fillId="0" borderId="10" xfId="0" applyNumberFormat="1" applyFont="1" applyBorder="1" applyAlignment="1">
      <alignment horizontal="center" vertical="center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176" fontId="12" fillId="0" borderId="24" xfId="53" applyNumberFormat="1" applyFont="1" applyFill="1" applyBorder="1" applyAlignment="1" applyProtection="1">
      <alignment wrapText="1"/>
      <protection hidden="1"/>
    </xf>
    <xf numFmtId="175" fontId="12" fillId="0" borderId="0" xfId="53" applyNumberFormat="1" applyFont="1" applyFill="1" applyBorder="1" applyAlignment="1" applyProtection="1">
      <alignment wrapText="1"/>
      <protection hidden="1"/>
    </xf>
    <xf numFmtId="0" fontId="12" fillId="0" borderId="23" xfId="53" applyNumberFormat="1" applyFont="1" applyFill="1" applyBorder="1" applyAlignment="1" applyProtection="1">
      <alignment wrapText="1"/>
      <protection hidden="1"/>
    </xf>
    <xf numFmtId="183" fontId="12" fillId="0" borderId="10" xfId="53" applyNumberFormat="1" applyFont="1" applyFill="1" applyBorder="1" applyAlignment="1" applyProtection="1">
      <alignment horizontal="center" vertical="top"/>
      <protection hidden="1"/>
    </xf>
    <xf numFmtId="175" fontId="12" fillId="0" borderId="0" xfId="53" applyNumberFormat="1" applyFont="1" applyFill="1" applyAlignment="1" applyProtection="1">
      <alignment wrapText="1"/>
      <protection hidden="1"/>
    </xf>
    <xf numFmtId="173" fontId="12" fillId="0" borderId="15" xfId="53" applyNumberFormat="1" applyFont="1" applyFill="1" applyBorder="1" applyAlignment="1" applyProtection="1">
      <alignment wrapText="1"/>
      <protection hidden="1"/>
    </xf>
    <xf numFmtId="0" fontId="12" fillId="0" borderId="10" xfId="53" applyNumberFormat="1" applyFont="1" applyFill="1" applyBorder="1" applyAlignment="1" applyProtection="1">
      <alignment vertical="top" wrapText="1"/>
      <protection hidden="1"/>
    </xf>
    <xf numFmtId="173" fontId="12" fillId="0" borderId="12" xfId="53" applyNumberFormat="1" applyFont="1" applyFill="1" applyBorder="1" applyAlignment="1" applyProtection="1">
      <alignment horizontal="center" vertical="top"/>
      <protection hidden="1"/>
    </xf>
    <xf numFmtId="174" fontId="12" fillId="0" borderId="12" xfId="53" applyNumberFormat="1" applyFont="1" applyFill="1" applyBorder="1" applyAlignment="1" applyProtection="1">
      <alignment horizontal="center" vertical="top"/>
      <protection hidden="1"/>
    </xf>
    <xf numFmtId="183" fontId="12" fillId="0" borderId="12" xfId="53" applyNumberFormat="1" applyFont="1" applyFill="1" applyBorder="1" applyAlignment="1" applyProtection="1">
      <alignment horizontal="center" vertical="top"/>
      <protection hidden="1"/>
    </xf>
    <xf numFmtId="176" fontId="12" fillId="0" borderId="0" xfId="53" applyNumberFormat="1" applyFont="1" applyFill="1" applyBorder="1" applyAlignment="1" applyProtection="1">
      <alignment wrapText="1"/>
      <protection hidden="1"/>
    </xf>
    <xf numFmtId="176" fontId="12" fillId="0" borderId="23" xfId="53" applyNumberFormat="1" applyFont="1" applyFill="1" applyBorder="1" applyAlignment="1" applyProtection="1">
      <alignment wrapText="1"/>
      <protection hidden="1"/>
    </xf>
    <xf numFmtId="0" fontId="12" fillId="0" borderId="11" xfId="53" applyNumberFormat="1" applyFont="1" applyFill="1" applyBorder="1" applyAlignment="1" applyProtection="1">
      <alignment vertical="top" wrapText="1"/>
      <protection hidden="1"/>
    </xf>
    <xf numFmtId="0" fontId="12" fillId="0" borderId="13" xfId="54" applyNumberFormat="1" applyFont="1" applyFill="1" applyBorder="1" applyAlignment="1" applyProtection="1">
      <alignment vertical="top" wrapText="1"/>
      <protection hidden="1"/>
    </xf>
    <xf numFmtId="173" fontId="12" fillId="0" borderId="14" xfId="53" applyNumberFormat="1" applyFont="1" applyFill="1" applyBorder="1" applyAlignment="1" applyProtection="1">
      <alignment horizontal="center" vertical="top"/>
      <protection hidden="1"/>
    </xf>
    <xf numFmtId="174" fontId="12" fillId="0" borderId="10" xfId="53" applyNumberFormat="1" applyFont="1" applyFill="1" applyBorder="1" applyAlignment="1" applyProtection="1">
      <alignment horizontal="center" vertical="top"/>
      <protection hidden="1"/>
    </xf>
    <xf numFmtId="175" fontId="12" fillId="0" borderId="15" xfId="53" applyNumberFormat="1" applyFont="1" applyFill="1" applyBorder="1" applyAlignment="1" applyProtection="1">
      <alignment wrapText="1"/>
      <protection hidden="1"/>
    </xf>
    <xf numFmtId="0" fontId="12" fillId="0" borderId="10" xfId="53" applyFont="1" applyFill="1" applyBorder="1" applyAlignment="1">
      <alignment vertical="top" wrapText="1"/>
      <protection/>
    </xf>
    <xf numFmtId="174" fontId="12" fillId="0" borderId="14" xfId="53" applyNumberFormat="1" applyFont="1" applyFill="1" applyBorder="1" applyAlignment="1" applyProtection="1">
      <alignment horizontal="center" vertical="top"/>
      <protection hidden="1"/>
    </xf>
    <xf numFmtId="183" fontId="18" fillId="0" borderId="10" xfId="53" applyNumberFormat="1" applyFont="1" applyFill="1" applyBorder="1" applyAlignment="1" applyProtection="1">
      <alignment horizontal="center" vertical="top"/>
      <protection hidden="1"/>
    </xf>
    <xf numFmtId="0" fontId="20" fillId="0" borderId="10" xfId="0" applyFont="1" applyBorder="1" applyAlignment="1">
      <alignment vertical="top" wrapText="1"/>
    </xf>
    <xf numFmtId="49" fontId="18" fillId="0" borderId="10" xfId="0" applyNumberFormat="1" applyFont="1" applyBorder="1" applyAlignment="1">
      <alignment vertical="top" wrapText="1"/>
    </xf>
    <xf numFmtId="176" fontId="14" fillId="0" borderId="0" xfId="53" applyNumberFormat="1" applyFont="1" applyFill="1" applyBorder="1" applyAlignment="1" applyProtection="1">
      <alignment wrapText="1"/>
      <protection hidden="1"/>
    </xf>
    <xf numFmtId="176" fontId="14" fillId="0" borderId="24" xfId="53" applyNumberFormat="1" applyFont="1" applyFill="1" applyBorder="1" applyAlignment="1" applyProtection="1">
      <alignment wrapText="1"/>
      <protection hidden="1"/>
    </xf>
    <xf numFmtId="173" fontId="14" fillId="0" borderId="22" xfId="53" applyNumberFormat="1" applyFont="1" applyFill="1" applyBorder="1" applyAlignment="1" applyProtection="1">
      <alignment wrapText="1"/>
      <protection hidden="1"/>
    </xf>
    <xf numFmtId="0" fontId="31" fillId="0" borderId="0" xfId="53" applyFont="1" applyFill="1">
      <alignment/>
      <protection/>
    </xf>
    <xf numFmtId="0" fontId="18" fillId="0" borderId="10" xfId="0" applyNumberFormat="1" applyFont="1" applyFill="1" applyBorder="1" applyAlignment="1">
      <alignment vertical="top" wrapText="1"/>
    </xf>
    <xf numFmtId="0" fontId="18" fillId="0" borderId="0" xfId="0" applyNumberFormat="1" applyFont="1" applyFill="1" applyBorder="1" applyAlignment="1">
      <alignment vertical="top" wrapText="1"/>
    </xf>
    <xf numFmtId="0" fontId="18" fillId="0" borderId="25" xfId="0" applyNumberFormat="1" applyFont="1" applyFill="1" applyBorder="1" applyAlignment="1" applyProtection="1">
      <alignment vertical="top" wrapText="1"/>
      <protection/>
    </xf>
    <xf numFmtId="0" fontId="18" fillId="0" borderId="13" xfId="56" applyNumberFormat="1" applyFont="1" applyFill="1" applyBorder="1" applyAlignment="1" applyProtection="1">
      <alignment vertical="top" wrapText="1"/>
      <protection hidden="1"/>
    </xf>
    <xf numFmtId="176" fontId="18" fillId="0" borderId="0" xfId="53" applyNumberFormat="1" applyFont="1" applyFill="1" applyAlignment="1" applyProtection="1">
      <alignment wrapText="1"/>
      <protection hidden="1"/>
    </xf>
    <xf numFmtId="0" fontId="18" fillId="0" borderId="10" xfId="0" applyFont="1" applyFill="1" applyBorder="1" applyAlignment="1">
      <alignment vertical="top" wrapText="1"/>
    </xf>
    <xf numFmtId="176" fontId="14" fillId="0" borderId="22" xfId="53" applyNumberFormat="1" applyFont="1" applyFill="1" applyBorder="1" applyAlignment="1" applyProtection="1">
      <alignment wrapText="1"/>
      <protection hidden="1"/>
    </xf>
    <xf numFmtId="49" fontId="18" fillId="0" borderId="10" xfId="0" applyNumberFormat="1" applyFont="1" applyFill="1" applyBorder="1" applyAlignment="1">
      <alignment vertical="top" wrapText="1"/>
    </xf>
    <xf numFmtId="176" fontId="32" fillId="0" borderId="11" xfId="53" applyNumberFormat="1" applyFont="1" applyFill="1" applyBorder="1" applyAlignment="1" applyProtection="1">
      <alignment wrapText="1"/>
      <protection hidden="1"/>
    </xf>
    <xf numFmtId="173" fontId="32" fillId="0" borderId="22" xfId="53" applyNumberFormat="1" applyFont="1" applyFill="1" applyBorder="1" applyAlignment="1" applyProtection="1">
      <alignment wrapText="1"/>
      <protection hidden="1"/>
    </xf>
    <xf numFmtId="173" fontId="32" fillId="0" borderId="13" xfId="53" applyNumberFormat="1" applyFont="1" applyFill="1" applyBorder="1" applyAlignment="1" applyProtection="1">
      <alignment horizontal="center" vertical="top"/>
      <protection hidden="1"/>
    </xf>
    <xf numFmtId="174" fontId="32" fillId="0" borderId="13" xfId="53" applyNumberFormat="1" applyFont="1" applyFill="1" applyBorder="1" applyAlignment="1" applyProtection="1">
      <alignment horizontal="center" vertical="top"/>
      <protection hidden="1"/>
    </xf>
    <xf numFmtId="49" fontId="32" fillId="0" borderId="13" xfId="53" applyNumberFormat="1" applyFont="1" applyFill="1" applyBorder="1" applyAlignment="1" applyProtection="1">
      <alignment horizontal="center" vertical="top"/>
      <protection hidden="1"/>
    </xf>
    <xf numFmtId="49" fontId="32" fillId="0" borderId="14" xfId="53" applyNumberFormat="1" applyFont="1" applyFill="1" applyBorder="1" applyAlignment="1" applyProtection="1">
      <alignment horizontal="center" vertical="top"/>
      <protection hidden="1"/>
    </xf>
    <xf numFmtId="0" fontId="33" fillId="0" borderId="0" xfId="53" applyFont="1" applyFill="1">
      <alignment/>
      <protection/>
    </xf>
    <xf numFmtId="176" fontId="32" fillId="0" borderId="15" xfId="53" applyNumberFormat="1" applyFont="1" applyFill="1" applyBorder="1" applyAlignment="1" applyProtection="1">
      <alignment wrapText="1"/>
      <protection hidden="1"/>
    </xf>
    <xf numFmtId="176" fontId="32" fillId="0" borderId="22" xfId="53" applyNumberFormat="1" applyFont="1" applyFill="1" applyBorder="1" applyAlignment="1" applyProtection="1">
      <alignment wrapText="1"/>
      <protection hidden="1"/>
    </xf>
    <xf numFmtId="176" fontId="32" fillId="0" borderId="24" xfId="53" applyNumberFormat="1" applyFont="1" applyFill="1" applyBorder="1" applyAlignment="1" applyProtection="1">
      <alignment wrapText="1"/>
      <protection hidden="1"/>
    </xf>
    <xf numFmtId="175" fontId="32" fillId="0" borderId="0" xfId="53" applyNumberFormat="1" applyFont="1" applyFill="1" applyBorder="1" applyAlignment="1" applyProtection="1">
      <alignment wrapText="1"/>
      <protection hidden="1"/>
    </xf>
    <xf numFmtId="0" fontId="32" fillId="0" borderId="23" xfId="53" applyNumberFormat="1" applyFont="1" applyFill="1" applyBorder="1" applyAlignment="1" applyProtection="1">
      <alignment wrapText="1"/>
      <protection hidden="1"/>
    </xf>
    <xf numFmtId="183" fontId="32" fillId="0" borderId="10" xfId="53" applyNumberFormat="1" applyFont="1" applyFill="1" applyBorder="1" applyAlignment="1" applyProtection="1">
      <alignment horizontal="center" vertical="top"/>
      <protection hidden="1"/>
    </xf>
    <xf numFmtId="175" fontId="32" fillId="0" borderId="0" xfId="53" applyNumberFormat="1" applyFont="1" applyFill="1" applyAlignment="1" applyProtection="1">
      <alignment wrapText="1"/>
      <protection hidden="1"/>
    </xf>
    <xf numFmtId="173" fontId="32" fillId="0" borderId="12" xfId="53" applyNumberFormat="1" applyFont="1" applyFill="1" applyBorder="1" applyAlignment="1" applyProtection="1">
      <alignment horizontal="center" vertical="top"/>
      <protection hidden="1"/>
    </xf>
    <xf numFmtId="174" fontId="32" fillId="0" borderId="14" xfId="53" applyNumberFormat="1" applyFont="1" applyFill="1" applyBorder="1" applyAlignment="1" applyProtection="1">
      <alignment horizontal="center" vertical="top"/>
      <protection hidden="1"/>
    </xf>
    <xf numFmtId="173" fontId="32" fillId="0" borderId="10" xfId="53" applyNumberFormat="1" applyFont="1" applyFill="1" applyBorder="1" applyAlignment="1" applyProtection="1">
      <alignment horizontal="center" vertical="top"/>
      <protection hidden="1"/>
    </xf>
    <xf numFmtId="183" fontId="32" fillId="0" borderId="12" xfId="53" applyNumberFormat="1" applyFont="1" applyFill="1" applyBorder="1" applyAlignment="1" applyProtection="1">
      <alignment horizontal="center" vertical="top"/>
      <protection hidden="1"/>
    </xf>
    <xf numFmtId="0" fontId="18" fillId="0" borderId="10" xfId="0" applyFont="1" applyBorder="1" applyAlignment="1">
      <alignment vertical="top" wrapText="1"/>
    </xf>
    <xf numFmtId="0" fontId="18" fillId="0" borderId="10" xfId="56" applyNumberFormat="1" applyFont="1" applyFill="1" applyBorder="1" applyAlignment="1" applyProtection="1">
      <alignment vertical="top" wrapText="1"/>
      <protection hidden="1"/>
    </xf>
    <xf numFmtId="0" fontId="18" fillId="0" borderId="13" xfId="54" applyNumberFormat="1" applyFont="1" applyFill="1" applyBorder="1" applyAlignment="1" applyProtection="1">
      <alignment vertical="top" wrapText="1"/>
      <protection hidden="1"/>
    </xf>
    <xf numFmtId="0" fontId="18" fillId="0" borderId="11" xfId="53" applyNumberFormat="1" applyFont="1" applyFill="1" applyBorder="1" applyAlignment="1" applyProtection="1">
      <alignment wrapText="1"/>
      <protection hidden="1"/>
    </xf>
    <xf numFmtId="49" fontId="11" fillId="0" borderId="11" xfId="0" applyNumberFormat="1" applyFont="1" applyFill="1" applyBorder="1" applyAlignment="1">
      <alignment vertical="top" wrapText="1"/>
    </xf>
    <xf numFmtId="0" fontId="11" fillId="0" borderId="11" xfId="0" applyNumberFormat="1" applyFont="1" applyFill="1" applyBorder="1" applyAlignment="1">
      <alignment vertical="top" wrapText="1"/>
    </xf>
    <xf numFmtId="0" fontId="11" fillId="0" borderId="13" xfId="0" applyFont="1" applyFill="1" applyBorder="1" applyAlignment="1">
      <alignment vertical="top" wrapText="1"/>
    </xf>
    <xf numFmtId="183" fontId="3" fillId="0" borderId="12" xfId="53" applyNumberFormat="1" applyFont="1" applyFill="1" applyBorder="1" applyAlignment="1" applyProtection="1">
      <alignment horizontal="center" vertical="top"/>
      <protection hidden="1"/>
    </xf>
    <xf numFmtId="174" fontId="14" fillId="0" borderId="10" xfId="53" applyNumberFormat="1" applyFont="1" applyFill="1" applyBorder="1" applyAlignment="1" applyProtection="1">
      <alignment horizontal="center" vertical="top"/>
      <protection hidden="1"/>
    </xf>
    <xf numFmtId="175" fontId="14" fillId="0" borderId="22" xfId="53" applyNumberFormat="1" applyFont="1" applyFill="1" applyBorder="1" applyAlignment="1" applyProtection="1">
      <alignment wrapText="1"/>
      <protection hidden="1"/>
    </xf>
    <xf numFmtId="173" fontId="18" fillId="0" borderId="14" xfId="53" applyNumberFormat="1" applyFont="1" applyFill="1" applyBorder="1" applyAlignment="1" applyProtection="1">
      <alignment horizontal="center" vertical="top"/>
      <protection hidden="1"/>
    </xf>
    <xf numFmtId="175" fontId="14" fillId="0" borderId="15" xfId="53" applyNumberFormat="1" applyFont="1" applyFill="1" applyBorder="1" applyAlignment="1" applyProtection="1">
      <alignment wrapText="1"/>
      <protection hidden="1"/>
    </xf>
    <xf numFmtId="173" fontId="14" fillId="0" borderId="12" xfId="53" applyNumberFormat="1" applyFont="1" applyFill="1" applyBorder="1" applyAlignment="1" applyProtection="1">
      <alignment horizontal="center" vertical="top"/>
      <protection hidden="1"/>
    </xf>
    <xf numFmtId="174" fontId="14" fillId="0" borderId="14" xfId="53" applyNumberFormat="1" applyFont="1" applyFill="1" applyBorder="1" applyAlignment="1" applyProtection="1">
      <alignment horizontal="center" vertical="top"/>
      <protection hidden="1"/>
    </xf>
    <xf numFmtId="0" fontId="14" fillId="0" borderId="10" xfId="0" applyNumberFormat="1" applyFont="1" applyFill="1" applyBorder="1" applyAlignment="1">
      <alignment vertical="top" wrapText="1"/>
    </xf>
    <xf numFmtId="0" fontId="11" fillId="0" borderId="0" xfId="0" applyNumberFormat="1" applyFont="1" applyFill="1" applyBorder="1" applyAlignment="1">
      <alignment horizontal="center" vertical="center" wrapText="1"/>
    </xf>
    <xf numFmtId="49" fontId="11" fillId="0" borderId="10" xfId="53" applyNumberFormat="1" applyFont="1" applyFill="1" applyBorder="1" applyAlignment="1" applyProtection="1">
      <alignment horizontal="center" vertical="top"/>
      <protection hidden="1"/>
    </xf>
    <xf numFmtId="49" fontId="18" fillId="0" borderId="10" xfId="53" applyNumberFormat="1" applyFont="1" applyFill="1" applyBorder="1" applyAlignment="1" applyProtection="1">
      <alignment horizontal="center" vertical="top"/>
      <protection hidden="1"/>
    </xf>
    <xf numFmtId="176" fontId="11" fillId="33" borderId="15" xfId="53" applyNumberFormat="1" applyFont="1" applyFill="1" applyBorder="1" applyAlignment="1" applyProtection="1">
      <alignment wrapText="1"/>
      <protection hidden="1"/>
    </xf>
    <xf numFmtId="176" fontId="11" fillId="33" borderId="22" xfId="53" applyNumberFormat="1" applyFont="1" applyFill="1" applyBorder="1" applyAlignment="1" applyProtection="1">
      <alignment wrapText="1"/>
      <protection hidden="1"/>
    </xf>
    <xf numFmtId="175" fontId="11" fillId="33" borderId="22" xfId="53" applyNumberFormat="1" applyFont="1" applyFill="1" applyBorder="1" applyAlignment="1" applyProtection="1">
      <alignment wrapText="1"/>
      <protection hidden="1"/>
    </xf>
    <xf numFmtId="175" fontId="11" fillId="33" borderId="15" xfId="53" applyNumberFormat="1" applyFont="1" applyFill="1" applyBorder="1" applyAlignment="1" applyProtection="1">
      <alignment wrapText="1"/>
      <protection hidden="1"/>
    </xf>
    <xf numFmtId="173" fontId="11" fillId="33" borderId="22" xfId="53" applyNumberFormat="1" applyFont="1" applyFill="1" applyBorder="1" applyAlignment="1" applyProtection="1">
      <alignment wrapText="1"/>
      <protection hidden="1"/>
    </xf>
    <xf numFmtId="0" fontId="11" fillId="33" borderId="13" xfId="53" applyFont="1" applyFill="1" applyBorder="1" applyAlignment="1">
      <alignment vertical="top" wrapText="1"/>
      <protection/>
    </xf>
    <xf numFmtId="173" fontId="11" fillId="33" borderId="10" xfId="53" applyNumberFormat="1" applyFont="1" applyFill="1" applyBorder="1" applyAlignment="1" applyProtection="1">
      <alignment horizontal="center" vertical="top"/>
      <protection hidden="1"/>
    </xf>
    <xf numFmtId="174" fontId="11" fillId="33" borderId="10" xfId="53" applyNumberFormat="1" applyFont="1" applyFill="1" applyBorder="1" applyAlignment="1" applyProtection="1">
      <alignment horizontal="center" vertical="top"/>
      <protection hidden="1"/>
    </xf>
    <xf numFmtId="174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3" xfId="53" applyNumberFormat="1" applyFont="1" applyFill="1" applyBorder="1" applyAlignment="1" applyProtection="1">
      <alignment horizontal="center" vertical="top"/>
      <protection hidden="1"/>
    </xf>
    <xf numFmtId="49" fontId="11" fillId="33" borderId="14" xfId="53" applyNumberFormat="1" applyFont="1" applyFill="1" applyBorder="1" applyAlignment="1" applyProtection="1">
      <alignment horizontal="center" vertical="top"/>
      <protection hidden="1"/>
    </xf>
    <xf numFmtId="183" fontId="4" fillId="33" borderId="12" xfId="53" applyNumberFormat="1" applyFont="1" applyFill="1" applyBorder="1" applyAlignment="1" applyProtection="1">
      <alignment horizontal="center" vertical="top"/>
      <protection hidden="1"/>
    </xf>
    <xf numFmtId="0" fontId="10" fillId="33" borderId="0" xfId="53" applyFont="1" applyFill="1">
      <alignment/>
      <protection/>
    </xf>
    <xf numFmtId="0" fontId="15" fillId="33" borderId="10" xfId="0" applyFont="1" applyFill="1" applyBorder="1" applyAlignment="1">
      <alignment vertical="top" wrapText="1"/>
    </xf>
    <xf numFmtId="0" fontId="20" fillId="0" borderId="13" xfId="0" applyFont="1" applyBorder="1" applyAlignment="1">
      <alignment vertical="top" wrapText="1"/>
    </xf>
    <xf numFmtId="0" fontId="14" fillId="0" borderId="16" xfId="53" applyNumberFormat="1" applyFont="1" applyFill="1" applyBorder="1" applyAlignment="1" applyProtection="1">
      <alignment vertical="top" wrapText="1"/>
      <protection hidden="1"/>
    </xf>
    <xf numFmtId="0" fontId="14" fillId="0" borderId="20" xfId="53" applyNumberFormat="1" applyFont="1" applyFill="1" applyBorder="1" applyAlignment="1" applyProtection="1">
      <alignment vertical="top" wrapText="1"/>
      <protection hidden="1"/>
    </xf>
    <xf numFmtId="0" fontId="15" fillId="33" borderId="10" xfId="0" applyFont="1" applyFill="1" applyBorder="1" applyAlignment="1">
      <alignment horizontal="left" wrapText="1"/>
    </xf>
    <xf numFmtId="0" fontId="15" fillId="33" borderId="10" xfId="0" applyFont="1" applyFill="1" applyBorder="1" applyAlignment="1">
      <alignment/>
    </xf>
    <xf numFmtId="49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183" fontId="15" fillId="33" borderId="1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49" fontId="15" fillId="33" borderId="10" xfId="0" applyNumberFormat="1" applyFont="1" applyFill="1" applyBorder="1" applyAlignment="1">
      <alignment/>
    </xf>
    <xf numFmtId="183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 horizontal="left" wrapText="1"/>
    </xf>
    <xf numFmtId="0" fontId="15" fillId="33" borderId="0" xfId="0" applyFont="1" applyFill="1" applyAlignment="1">
      <alignment/>
    </xf>
    <xf numFmtId="0" fontId="14" fillId="0" borderId="11" xfId="0" applyNumberFormat="1" applyFont="1" applyFill="1" applyBorder="1" applyAlignment="1">
      <alignment vertical="top" wrapText="1"/>
    </xf>
    <xf numFmtId="0" fontId="14" fillId="0" borderId="11" xfId="53" applyNumberFormat="1" applyFont="1" applyFill="1" applyBorder="1" applyAlignment="1" applyProtection="1">
      <alignment vertical="top" wrapText="1"/>
      <protection hidden="1"/>
    </xf>
    <xf numFmtId="2" fontId="15" fillId="0" borderId="10" xfId="0" applyNumberFormat="1" applyFont="1" applyFill="1" applyBorder="1" applyAlignment="1">
      <alignment/>
    </xf>
    <xf numFmtId="0" fontId="14" fillId="0" borderId="15" xfId="53" applyNumberFormat="1" applyFont="1" applyFill="1" applyBorder="1" applyAlignment="1" applyProtection="1">
      <alignment vertical="top" wrapText="1"/>
      <protection hidden="1"/>
    </xf>
    <xf numFmtId="0" fontId="25" fillId="0" borderId="10" xfId="53" applyNumberFormat="1" applyFont="1" applyFill="1" applyBorder="1" applyAlignment="1" applyProtection="1">
      <alignment vertical="top" wrapText="1"/>
      <protection hidden="1"/>
    </xf>
    <xf numFmtId="0" fontId="25" fillId="0" borderId="11" xfId="53" applyNumberFormat="1" applyFont="1" applyFill="1" applyBorder="1" applyAlignment="1" applyProtection="1">
      <alignment vertical="top" wrapText="1"/>
      <protection hidden="1"/>
    </xf>
    <xf numFmtId="0" fontId="15" fillId="0" borderId="12" xfId="0" applyFont="1" applyFill="1" applyBorder="1" applyAlignment="1">
      <alignment/>
    </xf>
    <xf numFmtId="0" fontId="11" fillId="0" borderId="22" xfId="0" applyFont="1" applyBorder="1" applyAlignment="1">
      <alignment horizontal="right"/>
    </xf>
    <xf numFmtId="0" fontId="11" fillId="0" borderId="0" xfId="56" applyFont="1" applyAlignment="1">
      <alignment horizontal="left" vertical="top"/>
      <protection/>
    </xf>
    <xf numFmtId="49" fontId="11" fillId="0" borderId="11" xfId="0" applyNumberFormat="1" applyFont="1" applyBorder="1" applyAlignment="1">
      <alignment horizontal="center" vertical="top" wrapText="1"/>
    </xf>
    <xf numFmtId="49" fontId="11" fillId="0" borderId="16" xfId="0" applyNumberFormat="1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top"/>
    </xf>
    <xf numFmtId="0" fontId="11" fillId="0" borderId="16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11" fillId="0" borderId="0" xfId="53" applyNumberFormat="1" applyFont="1" applyFill="1" applyAlignment="1" applyProtection="1">
      <alignment horizontal="left" vertical="center"/>
      <protection hidden="1"/>
    </xf>
    <xf numFmtId="0" fontId="11" fillId="0" borderId="0" xfId="53" applyNumberFormat="1" applyFont="1" applyFill="1" applyAlignment="1" applyProtection="1">
      <alignment horizontal="left" vertical="top"/>
      <protection hidden="1"/>
    </xf>
    <xf numFmtId="0" fontId="11" fillId="0" borderId="0" xfId="53" applyFont="1" applyFill="1" applyAlignment="1" applyProtection="1">
      <alignment horizontal="left" vertical="top"/>
      <protection hidden="1"/>
    </xf>
    <xf numFmtId="0" fontId="3" fillId="0" borderId="0" xfId="53" applyNumberFormat="1" applyFont="1" applyFill="1" applyAlignment="1" applyProtection="1">
      <alignment horizontal="center" vertical="center" wrapText="1"/>
      <protection hidden="1"/>
    </xf>
    <xf numFmtId="0" fontId="11" fillId="0" borderId="11" xfId="53" applyNumberFormat="1" applyFont="1" applyFill="1" applyBorder="1" applyAlignment="1" applyProtection="1">
      <alignment horizontal="center" vertical="center"/>
      <protection hidden="1"/>
    </xf>
    <xf numFmtId="0" fontId="11" fillId="0" borderId="16" xfId="53" applyNumberFormat="1" applyFont="1" applyFill="1" applyBorder="1" applyAlignment="1" applyProtection="1">
      <alignment horizontal="center" vertical="center"/>
      <protection hidden="1"/>
    </xf>
    <xf numFmtId="0" fontId="11" fillId="0" borderId="0" xfId="53" applyFont="1" applyFill="1" applyAlignment="1">
      <alignment horizontal="left" vertical="top"/>
      <protection/>
    </xf>
    <xf numFmtId="49" fontId="11" fillId="0" borderId="13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4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12" xfId="53" applyNumberFormat="1" applyFont="1" applyFill="1" applyBorder="1" applyAlignment="1" applyProtection="1">
      <alignment horizontal="center" vertical="top" wrapText="1"/>
      <protection hidden="1"/>
    </xf>
    <xf numFmtId="49" fontId="11" fillId="0" borderId="20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1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6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15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2" xfId="53" applyNumberFormat="1" applyFont="1" applyFill="1" applyBorder="1" applyAlignment="1" applyProtection="1">
      <alignment horizontal="center" vertical="center" wrapText="1"/>
      <protection hidden="1"/>
    </xf>
    <xf numFmtId="49" fontId="11" fillId="0" borderId="27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3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4" xfId="53" applyNumberFormat="1" applyFont="1" applyFill="1" applyBorder="1" applyAlignment="1" applyProtection="1">
      <alignment horizontal="center" vertical="center" wrapText="1"/>
      <protection hidden="1"/>
    </xf>
    <xf numFmtId="183" fontId="11" fillId="0" borderId="12" xfId="53" applyNumberFormat="1" applyFont="1" applyFill="1" applyBorder="1" applyAlignment="1" applyProtection="1">
      <alignment horizontal="center" vertical="center" wrapText="1"/>
      <protection hidden="1"/>
    </xf>
    <xf numFmtId="175" fontId="18" fillId="0" borderId="10" xfId="53" applyNumberFormat="1" applyFont="1" applyFill="1" applyBorder="1" applyAlignment="1" applyProtection="1">
      <alignment wrapText="1"/>
      <protection hidden="1"/>
    </xf>
    <xf numFmtId="175" fontId="18" fillId="0" borderId="11" xfId="53" applyNumberFormat="1" applyFont="1" applyFill="1" applyBorder="1" applyAlignment="1" applyProtection="1">
      <alignment wrapText="1"/>
      <protection hidden="1"/>
    </xf>
    <xf numFmtId="175" fontId="11" fillId="0" borderId="10" xfId="53" applyNumberFormat="1" applyFont="1" applyFill="1" applyBorder="1" applyAlignment="1" applyProtection="1">
      <alignment wrapText="1"/>
      <protection hidden="1"/>
    </xf>
    <xf numFmtId="175" fontId="11" fillId="0" borderId="11" xfId="53" applyNumberFormat="1" applyFont="1" applyFill="1" applyBorder="1" applyAlignment="1" applyProtection="1">
      <alignment wrapText="1"/>
      <protection hidden="1"/>
    </xf>
    <xf numFmtId="176" fontId="12" fillId="0" borderId="11" xfId="53" applyNumberFormat="1" applyFont="1" applyFill="1" applyBorder="1" applyAlignment="1" applyProtection="1">
      <alignment wrapText="1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76" fontId="25" fillId="0" borderId="10" xfId="53" applyNumberFormat="1" applyFont="1" applyFill="1" applyBorder="1" applyAlignment="1" applyProtection="1">
      <alignment wrapText="1"/>
      <protection hidden="1"/>
    </xf>
    <xf numFmtId="176" fontId="25" fillId="0" borderId="11" xfId="53" applyNumberFormat="1" applyFont="1" applyFill="1" applyBorder="1" applyAlignment="1" applyProtection="1">
      <alignment wrapText="1"/>
      <protection hidden="1"/>
    </xf>
    <xf numFmtId="176" fontId="18" fillId="0" borderId="10" xfId="53" applyNumberFormat="1" applyFont="1" applyFill="1" applyBorder="1" applyAlignment="1" applyProtection="1">
      <alignment wrapText="1"/>
      <protection hidden="1"/>
    </xf>
    <xf numFmtId="176" fontId="18" fillId="0" borderId="11" xfId="53" applyNumberFormat="1" applyFont="1" applyFill="1" applyBorder="1" applyAlignment="1" applyProtection="1">
      <alignment wrapText="1"/>
      <protection hidden="1"/>
    </xf>
    <xf numFmtId="183" fontId="11" fillId="0" borderId="22" xfId="53" applyNumberFormat="1" applyFont="1" applyFill="1" applyBorder="1" applyAlignment="1">
      <alignment horizontal="right" vertical="top"/>
      <protection/>
    </xf>
    <xf numFmtId="0" fontId="3" fillId="0" borderId="0" xfId="53" applyNumberFormat="1" applyFont="1" applyFill="1" applyAlignment="1" applyProtection="1">
      <alignment horizontal="center" vertical="top" wrapText="1"/>
      <protection hidden="1"/>
    </xf>
    <xf numFmtId="49" fontId="9" fillId="0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/>
    </xf>
    <xf numFmtId="0" fontId="4" fillId="0" borderId="0" xfId="53" applyNumberFormat="1" applyFont="1" applyFill="1" applyAlignment="1" applyProtection="1">
      <alignment horizontal="left" wrapText="1"/>
      <protection hidden="1"/>
    </xf>
    <xf numFmtId="0" fontId="4" fillId="0" borderId="0" xfId="53" applyNumberFormat="1" applyFont="1" applyFill="1" applyAlignment="1" applyProtection="1">
      <alignment horizontal="left" vertical="center" wrapText="1"/>
      <protection hidden="1"/>
    </xf>
    <xf numFmtId="0" fontId="9" fillId="0" borderId="0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15" fillId="0" borderId="10" xfId="0" applyFont="1" applyFill="1" applyBorder="1" applyAlignment="1">
      <alignment horizontal="center" vertical="center"/>
    </xf>
    <xf numFmtId="49" fontId="15" fillId="0" borderId="10" xfId="0" applyNumberFormat="1" applyFont="1" applyFill="1" applyBorder="1" applyAlignment="1">
      <alignment horizontal="center" vertical="center"/>
    </xf>
    <xf numFmtId="183" fontId="15" fillId="0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0" fontId="24" fillId="0" borderId="12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49" fontId="15" fillId="0" borderId="10" xfId="0" applyNumberFormat="1" applyFont="1" applyBorder="1" applyAlignment="1">
      <alignment horizontal="center" vertical="center"/>
    </xf>
    <xf numFmtId="183" fontId="15" fillId="0" borderId="10" xfId="0" applyNumberFormat="1" applyFont="1" applyBorder="1" applyAlignment="1">
      <alignment horizontal="center"/>
    </xf>
    <xf numFmtId="49" fontId="9" fillId="0" borderId="0" xfId="0" applyNumberFormat="1" applyFont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83" fontId="23" fillId="0" borderId="22" xfId="0" applyNumberFormat="1" applyFont="1" applyBorder="1" applyAlignment="1">
      <alignment horizontal="right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_tmp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4"/>
  <sheetViews>
    <sheetView view="pageBreakPreview" zoomScaleSheetLayoutView="100" zoomScalePageLayoutView="0" workbookViewId="0" topLeftCell="A47">
      <selection activeCell="A23" sqref="A23"/>
    </sheetView>
  </sheetViews>
  <sheetFormatPr defaultColWidth="9.140625" defaultRowHeight="15"/>
  <cols>
    <col min="1" max="1" width="44.28125" style="29" customWidth="1"/>
    <col min="2" max="2" width="6.57421875" style="30" customWidth="1"/>
    <col min="3" max="3" width="7.28125" style="30" customWidth="1"/>
    <col min="4" max="4" width="12.8515625" style="31" customWidth="1"/>
    <col min="5" max="5" width="12.140625" style="31" customWidth="1"/>
    <col min="6" max="6" width="10.28125" style="31" customWidth="1"/>
    <col min="7" max="16384" width="9.140625" style="31" customWidth="1"/>
  </cols>
  <sheetData>
    <row r="1" ht="17.25" customHeight="1" hidden="1">
      <c r="B1" s="277" t="s">
        <v>502</v>
      </c>
    </row>
    <row r="2" ht="15" customHeight="1" hidden="1">
      <c r="B2" s="30" t="s">
        <v>76</v>
      </c>
    </row>
    <row r="3" ht="17.25" customHeight="1" hidden="1">
      <c r="B3" s="30" t="s">
        <v>501</v>
      </c>
    </row>
    <row r="4" spans="2:4" ht="15" customHeight="1" hidden="1">
      <c r="B4" s="32" t="s">
        <v>69</v>
      </c>
      <c r="C4" s="11"/>
      <c r="D4" s="11"/>
    </row>
    <row r="5" spans="1:2" ht="19.5" customHeight="1">
      <c r="A5" s="31"/>
      <c r="B5" s="141" t="s">
        <v>502</v>
      </c>
    </row>
    <row r="6" spans="1:2" ht="15.75">
      <c r="A6" s="31"/>
      <c r="B6" s="33" t="s">
        <v>76</v>
      </c>
    </row>
    <row r="7" spans="1:2" ht="15.75">
      <c r="A7" s="31"/>
      <c r="B7" s="34" t="s">
        <v>515</v>
      </c>
    </row>
    <row r="8" spans="1:2" ht="15.75">
      <c r="A8" s="31"/>
      <c r="B8" s="34" t="s">
        <v>510</v>
      </c>
    </row>
    <row r="9" spans="1:5" ht="15.75">
      <c r="A9" s="31"/>
      <c r="B9" s="385" t="s">
        <v>511</v>
      </c>
      <c r="C9" s="385"/>
      <c r="D9" s="385"/>
      <c r="E9" s="385"/>
    </row>
    <row r="10" ht="15.75">
      <c r="B10" s="30" t="s">
        <v>512</v>
      </c>
    </row>
    <row r="12" ht="18.75">
      <c r="A12" s="110" t="s">
        <v>483</v>
      </c>
    </row>
    <row r="13" ht="18.75">
      <c r="A13" s="157" t="s">
        <v>513</v>
      </c>
    </row>
    <row r="14" spans="1:6" ht="18.75">
      <c r="A14" s="110"/>
      <c r="E14" s="384" t="s">
        <v>372</v>
      </c>
      <c r="F14" s="384"/>
    </row>
    <row r="15" spans="1:6" s="37" customFormat="1" ht="18" customHeight="1">
      <c r="A15" s="386" t="s">
        <v>199</v>
      </c>
      <c r="B15" s="388" t="s">
        <v>240</v>
      </c>
      <c r="C15" s="390" t="s">
        <v>241</v>
      </c>
      <c r="D15" s="392" t="s">
        <v>193</v>
      </c>
      <c r="E15" s="392"/>
      <c r="F15" s="392"/>
    </row>
    <row r="16" spans="1:6" s="37" customFormat="1" ht="15.75">
      <c r="A16" s="387"/>
      <c r="B16" s="389"/>
      <c r="C16" s="391"/>
      <c r="D16" s="1" t="s">
        <v>284</v>
      </c>
      <c r="E16" s="1" t="s">
        <v>489</v>
      </c>
      <c r="F16" s="1" t="s">
        <v>514</v>
      </c>
    </row>
    <row r="17" spans="1:6" s="37" customFormat="1" ht="15.75">
      <c r="A17" s="35">
        <v>1</v>
      </c>
      <c r="B17" s="36">
        <v>2</v>
      </c>
      <c r="C17" s="36">
        <v>3</v>
      </c>
      <c r="D17" s="1">
        <v>4</v>
      </c>
      <c r="E17" s="1">
        <v>5</v>
      </c>
      <c r="F17" s="1">
        <v>6</v>
      </c>
    </row>
    <row r="18" spans="1:6" ht="31.5">
      <c r="A18" s="38" t="s">
        <v>242</v>
      </c>
      <c r="B18" s="39" t="s">
        <v>228</v>
      </c>
      <c r="C18" s="40"/>
      <c r="D18" s="152">
        <f>SUM(D19:D26)</f>
        <v>133929.4</v>
      </c>
      <c r="E18" s="152">
        <f>SUM(E19:E26)</f>
        <v>136860</v>
      </c>
      <c r="F18" s="152">
        <f>SUM(F19:F26)</f>
        <v>135709.2</v>
      </c>
    </row>
    <row r="19" spans="1:6" ht="51.75" customHeight="1">
      <c r="A19" s="3" t="s">
        <v>233</v>
      </c>
      <c r="B19" s="40" t="s">
        <v>228</v>
      </c>
      <c r="C19" s="40" t="s">
        <v>243</v>
      </c>
      <c r="D19" s="174">
        <f>'приложение 5'!Q52</f>
        <v>2256.9</v>
      </c>
      <c r="E19" s="174">
        <f>'приложение 5'!R52</f>
        <v>2395.1</v>
      </c>
      <c r="F19" s="174">
        <f>'приложение 5'!S52</f>
        <v>2490.9</v>
      </c>
    </row>
    <row r="20" spans="1:6" ht="78.75">
      <c r="A20" s="3" t="s">
        <v>192</v>
      </c>
      <c r="B20" s="40" t="s">
        <v>228</v>
      </c>
      <c r="C20" s="40" t="s">
        <v>244</v>
      </c>
      <c r="D20" s="174">
        <f>'приложение 5'!Q17</f>
        <v>4183.799999999999</v>
      </c>
      <c r="E20" s="174">
        <f>'приложение 5'!R17</f>
        <v>3663.8</v>
      </c>
      <c r="F20" s="174">
        <f>'приложение 5'!S17</f>
        <v>2991.1</v>
      </c>
    </row>
    <row r="21" spans="1:6" ht="77.25" customHeight="1">
      <c r="A21" s="3" t="s">
        <v>245</v>
      </c>
      <c r="B21" s="40" t="s">
        <v>228</v>
      </c>
      <c r="C21" s="40" t="s">
        <v>239</v>
      </c>
      <c r="D21" s="174">
        <f>'приложение 5'!Q59+'приложение 5'!Q327+'приложение 5'!Q554+'приложение 5'!Q594</f>
        <v>44560.2</v>
      </c>
      <c r="E21" s="174">
        <f>'приложение 5'!R59+'приложение 5'!R327+'приложение 5'!R554+'приложение 5'!R594</f>
        <v>45407</v>
      </c>
      <c r="F21" s="174">
        <f>'приложение 5'!S59+'приложение 5'!S327+'приложение 5'!S554+'приложение 5'!S594</f>
        <v>47825.8</v>
      </c>
    </row>
    <row r="22" spans="1:6" ht="24" customHeight="1">
      <c r="A22" s="3" t="s">
        <v>266</v>
      </c>
      <c r="B22" s="40" t="s">
        <v>228</v>
      </c>
      <c r="C22" s="40" t="s">
        <v>230</v>
      </c>
      <c r="D22" s="174">
        <f>'приложение 5'!Q68</f>
        <v>0.8</v>
      </c>
      <c r="E22" s="174">
        <f>'приложение 5'!R68</f>
        <v>0.8</v>
      </c>
      <c r="F22" s="174">
        <f>'приложение 5'!S68</f>
        <v>0.8</v>
      </c>
    </row>
    <row r="23" spans="1:6" ht="62.25" customHeight="1">
      <c r="A23" s="3" t="s">
        <v>79</v>
      </c>
      <c r="B23" s="278" t="s">
        <v>228</v>
      </c>
      <c r="C23" s="278" t="s">
        <v>246</v>
      </c>
      <c r="D23" s="174">
        <f>'приложение 5'!Q43+'приложение 5'!Q389</f>
        <v>10924.1</v>
      </c>
      <c r="E23" s="174">
        <f>'приложение 5'!R43+'приложение 5'!R389</f>
        <v>11513</v>
      </c>
      <c r="F23" s="174">
        <f>'приложение 5'!S43+'приложение 5'!S389</f>
        <v>11919.8</v>
      </c>
    </row>
    <row r="24" spans="1:6" ht="35.25" customHeight="1" hidden="1">
      <c r="A24" s="3" t="s">
        <v>499</v>
      </c>
      <c r="B24" s="278" t="s">
        <v>228</v>
      </c>
      <c r="C24" s="278" t="s">
        <v>232</v>
      </c>
      <c r="D24" s="174" t="s">
        <v>269</v>
      </c>
      <c r="E24" s="174" t="s">
        <v>269</v>
      </c>
      <c r="F24" s="174" t="s">
        <v>269</v>
      </c>
    </row>
    <row r="25" spans="1:6" ht="21.75" customHeight="1">
      <c r="A25" s="41" t="s">
        <v>78</v>
      </c>
      <c r="B25" s="40" t="s">
        <v>228</v>
      </c>
      <c r="C25" s="40" t="s">
        <v>247</v>
      </c>
      <c r="D25" s="174">
        <f>'приложение 5'!Q73</f>
        <v>500</v>
      </c>
      <c r="E25" s="174">
        <f>'приложение 5'!R73</f>
        <v>500</v>
      </c>
      <c r="F25" s="174">
        <f>'приложение 5'!S73</f>
        <v>500</v>
      </c>
    </row>
    <row r="26" spans="1:6" ht="15.75">
      <c r="A26" s="41" t="s">
        <v>213</v>
      </c>
      <c r="B26" s="40" t="s">
        <v>228</v>
      </c>
      <c r="C26" s="40" t="s">
        <v>248</v>
      </c>
      <c r="D26" s="174">
        <f>'приложение 5'!Q24+'приложение 5'!Q77+'приложение 5'!Q407+'приложение 5'!Q420</f>
        <v>71503.6</v>
      </c>
      <c r="E26" s="174">
        <f>'приложение 5'!R24+'приложение 5'!R77+'приложение 5'!R407+'приложение 5'!R420</f>
        <v>73380.3</v>
      </c>
      <c r="F26" s="174">
        <f>'приложение 5'!S24+'приложение 5'!S77+'приложение 5'!S407+'приложение 5'!S420</f>
        <v>69980.8</v>
      </c>
    </row>
    <row r="27" spans="1:6" s="56" customFormat="1" ht="15.75">
      <c r="A27" s="242" t="s">
        <v>646</v>
      </c>
      <c r="B27" s="39" t="s">
        <v>243</v>
      </c>
      <c r="C27" s="39"/>
      <c r="D27" s="175">
        <f>D28</f>
        <v>996.5</v>
      </c>
      <c r="E27" s="175">
        <f>E28</f>
        <v>1043</v>
      </c>
      <c r="F27" s="175">
        <f>F28</f>
        <v>1078.5</v>
      </c>
    </row>
    <row r="28" spans="1:6" ht="31.5">
      <c r="A28" s="4" t="s">
        <v>618</v>
      </c>
      <c r="B28" s="40" t="s">
        <v>243</v>
      </c>
      <c r="C28" s="40" t="s">
        <v>244</v>
      </c>
      <c r="D28" s="174">
        <f>'приложение 5'!Q336</f>
        <v>996.5</v>
      </c>
      <c r="E28" s="174">
        <f>'приложение 5'!R336</f>
        <v>1043</v>
      </c>
      <c r="F28" s="174">
        <f>'приложение 5'!S336</f>
        <v>1078.5</v>
      </c>
    </row>
    <row r="29" spans="1:6" ht="33.75" customHeight="1">
      <c r="A29" s="38" t="s">
        <v>263</v>
      </c>
      <c r="B29" s="39" t="s">
        <v>244</v>
      </c>
      <c r="C29" s="39"/>
      <c r="D29" s="175">
        <f>SUM(D30:D31)</f>
        <v>2785.2</v>
      </c>
      <c r="E29" s="175">
        <f>SUM(E30:E31)</f>
        <v>2925.7</v>
      </c>
      <c r="F29" s="175">
        <f>SUM(F30:F31)</f>
        <v>2755.7999999999997</v>
      </c>
    </row>
    <row r="30" spans="1:6" ht="24" customHeight="1">
      <c r="A30" s="41" t="s">
        <v>478</v>
      </c>
      <c r="B30" s="40" t="s">
        <v>244</v>
      </c>
      <c r="C30" s="40" t="s">
        <v>222</v>
      </c>
      <c r="D30" s="174">
        <f>'приложение 5'!Q104</f>
        <v>2579.6</v>
      </c>
      <c r="E30" s="174">
        <f>'приложение 5'!R104</f>
        <v>2720.1</v>
      </c>
      <c r="F30" s="174">
        <f>'приложение 5'!S104</f>
        <v>2550.2</v>
      </c>
    </row>
    <row r="31" spans="1:6" ht="38.25" customHeight="1">
      <c r="A31" s="41" t="s">
        <v>221</v>
      </c>
      <c r="B31" s="40" t="s">
        <v>244</v>
      </c>
      <c r="C31" s="40" t="s">
        <v>225</v>
      </c>
      <c r="D31" s="174">
        <f>'приложение 5'!Q114</f>
        <v>205.6</v>
      </c>
      <c r="E31" s="174">
        <f>'приложение 5'!R114</f>
        <v>205.6</v>
      </c>
      <c r="F31" s="174">
        <f>'приложение 5'!S114</f>
        <v>205.6</v>
      </c>
    </row>
    <row r="32" spans="1:6" ht="15.75">
      <c r="A32" s="38" t="s">
        <v>249</v>
      </c>
      <c r="B32" s="39" t="s">
        <v>239</v>
      </c>
      <c r="C32" s="39"/>
      <c r="D32" s="175">
        <f>SUM(D33:D35)</f>
        <v>26439.299999999996</v>
      </c>
      <c r="E32" s="175">
        <f>SUM(E33:E35)</f>
        <v>28526.6</v>
      </c>
      <c r="F32" s="175">
        <f>SUM(F33:F35)</f>
        <v>29755.6</v>
      </c>
    </row>
    <row r="33" spans="1:6" ht="15.75">
      <c r="A33" s="4" t="s">
        <v>71</v>
      </c>
      <c r="B33" s="40" t="s">
        <v>239</v>
      </c>
      <c r="C33" s="40" t="s">
        <v>226</v>
      </c>
      <c r="D33" s="174">
        <f>'приложение 5'!Q140</f>
        <v>1961.5</v>
      </c>
      <c r="E33" s="174">
        <f>'приложение 5'!R140</f>
        <v>1961.5</v>
      </c>
      <c r="F33" s="174">
        <f>'приложение 5'!S140</f>
        <v>1961.5</v>
      </c>
    </row>
    <row r="34" spans="1:6" ht="15.75">
      <c r="A34" s="41" t="s">
        <v>60</v>
      </c>
      <c r="B34" s="40" t="s">
        <v>239</v>
      </c>
      <c r="C34" s="40" t="s">
        <v>222</v>
      </c>
      <c r="D34" s="174">
        <f>'приложение 5'!Q145+'приложение 5'!Q343+'приложение 5'!Q444+'приложение 5'!Q563+'приложение 5'!Q603</f>
        <v>16374.6</v>
      </c>
      <c r="E34" s="174">
        <f>'приложение 5'!R145+'приложение 5'!R343+'приложение 5'!R444+'приложение 5'!R563+'приложение 5'!R603</f>
        <v>17358.6</v>
      </c>
      <c r="F34" s="174">
        <f>'приложение 5'!S145+'приложение 5'!S343+'приложение 5'!S444+'приложение 5'!S563+'приложение 5'!S603</f>
        <v>18322.6</v>
      </c>
    </row>
    <row r="35" spans="1:6" ht="31.5">
      <c r="A35" s="3" t="s">
        <v>217</v>
      </c>
      <c r="B35" s="40" t="s">
        <v>239</v>
      </c>
      <c r="C35" s="40" t="s">
        <v>250</v>
      </c>
      <c r="D35" s="174">
        <f>'приложение 5'!Q159</f>
        <v>8103.199999999999</v>
      </c>
      <c r="E35" s="174">
        <f>'приложение 5'!R159</f>
        <v>9206.5</v>
      </c>
      <c r="F35" s="174">
        <f>'приложение 5'!S159</f>
        <v>9471.5</v>
      </c>
    </row>
    <row r="36" spans="1:6" s="44" customFormat="1" ht="33" customHeight="1">
      <c r="A36" s="42" t="s">
        <v>251</v>
      </c>
      <c r="B36" s="43" t="s">
        <v>230</v>
      </c>
      <c r="C36" s="43"/>
      <c r="D36" s="153">
        <f>SUM(D37:D40)</f>
        <v>780906.5000000001</v>
      </c>
      <c r="E36" s="153">
        <f>SUM(E37:E40)</f>
        <v>548352.7000000001</v>
      </c>
      <c r="F36" s="153">
        <f>SUM(F37:F40)</f>
        <v>21221.5</v>
      </c>
    </row>
    <row r="37" spans="1:6" s="44" customFormat="1" ht="19.5" customHeight="1">
      <c r="A37" s="171" t="s">
        <v>267</v>
      </c>
      <c r="B37" s="46" t="s">
        <v>230</v>
      </c>
      <c r="C37" s="46" t="s">
        <v>228</v>
      </c>
      <c r="D37" s="154">
        <f>'приложение 5'!Q192</f>
        <v>595193.4</v>
      </c>
      <c r="E37" s="154">
        <f>'приложение 5'!R192</f>
        <v>519878.30000000005</v>
      </c>
      <c r="F37" s="154">
        <f>'приложение 5'!S192</f>
        <v>0</v>
      </c>
    </row>
    <row r="38" spans="1:6" s="44" customFormat="1" ht="19.5" customHeight="1">
      <c r="A38" s="45" t="s">
        <v>321</v>
      </c>
      <c r="B38" s="46" t="s">
        <v>230</v>
      </c>
      <c r="C38" s="46" t="s">
        <v>243</v>
      </c>
      <c r="D38" s="154">
        <f>'приложение 5'!Q201+'приложение 5'!Q349</f>
        <v>8021.9</v>
      </c>
      <c r="E38" s="154">
        <f>'приложение 5'!R201+'приложение 5'!R349</f>
        <v>0</v>
      </c>
      <c r="F38" s="154">
        <f>'приложение 5'!S201+'приложение 5'!S349</f>
        <v>0</v>
      </c>
    </row>
    <row r="39" spans="1:6" s="44" customFormat="1" ht="19.5" customHeight="1">
      <c r="A39" s="171" t="s">
        <v>22</v>
      </c>
      <c r="B39" s="46" t="s">
        <v>230</v>
      </c>
      <c r="C39" s="46" t="s">
        <v>244</v>
      </c>
      <c r="D39" s="154">
        <f>'приложение 5'!Q213+'приложение 5'!Q357+'приложение 5'!Q569+'приложение 5'!Q609</f>
        <v>160593.4</v>
      </c>
      <c r="E39" s="154">
        <f>'приложение 5'!R213+'приложение 5'!R357+'приложение 5'!R569+'приложение 5'!R609</f>
        <v>16281.999999999996</v>
      </c>
      <c r="F39" s="154">
        <f>'приложение 5'!S213+'приложение 5'!S357+'приложение 5'!S569+'приложение 5'!S609</f>
        <v>13761.8</v>
      </c>
    </row>
    <row r="40" spans="1:6" s="44" customFormat="1" ht="33" customHeight="1">
      <c r="A40" s="170" t="s">
        <v>270</v>
      </c>
      <c r="B40" s="46" t="s">
        <v>230</v>
      </c>
      <c r="C40" s="46" t="s">
        <v>230</v>
      </c>
      <c r="D40" s="174">
        <f>'приложение 5'!Q222+'приложение 5'!Q370+'приложение 5'!Q577+'приложение 5'!Q617</f>
        <v>17097.8</v>
      </c>
      <c r="E40" s="174">
        <f>'приложение 5'!R222+'приложение 5'!R370+'приложение 5'!R577+'приложение 5'!R617</f>
        <v>12192.4</v>
      </c>
      <c r="F40" s="174">
        <f>'приложение 5'!S222+'приложение 5'!S370+'приложение 5'!S577+'приложение 5'!S617</f>
        <v>7459.7</v>
      </c>
    </row>
    <row r="41" spans="1:6" s="44" customFormat="1" ht="15.75">
      <c r="A41" s="42" t="s">
        <v>252</v>
      </c>
      <c r="B41" s="43" t="s">
        <v>246</v>
      </c>
      <c r="C41" s="43"/>
      <c r="D41" s="153">
        <f>SUM(D42:D43)</f>
        <v>75.3</v>
      </c>
      <c r="E41" s="153">
        <f>SUM(E42:E43)</f>
        <v>75.10000000000001</v>
      </c>
      <c r="F41" s="153">
        <f>SUM(F42:F43)</f>
        <v>75.10000000000001</v>
      </c>
    </row>
    <row r="42" spans="1:6" s="44" customFormat="1" ht="37.5" customHeight="1">
      <c r="A42" s="48" t="s">
        <v>219</v>
      </c>
      <c r="B42" s="46" t="s">
        <v>246</v>
      </c>
      <c r="C42" s="46" t="s">
        <v>244</v>
      </c>
      <c r="D42" s="174">
        <f>'приложение 5'!Q228</f>
        <v>12.9</v>
      </c>
      <c r="E42" s="174">
        <f>'приложение 5'!R228</f>
        <v>12.9</v>
      </c>
      <c r="F42" s="174">
        <f>'приложение 5'!S228</f>
        <v>12.9</v>
      </c>
    </row>
    <row r="43" spans="1:6" s="44" customFormat="1" ht="34.5" customHeight="1">
      <c r="A43" s="49" t="s">
        <v>218</v>
      </c>
      <c r="B43" s="46" t="s">
        <v>246</v>
      </c>
      <c r="C43" s="46" t="s">
        <v>230</v>
      </c>
      <c r="D43" s="174">
        <f>'приложение 5'!Q233</f>
        <v>62.4</v>
      </c>
      <c r="E43" s="174">
        <f>'приложение 5'!R233</f>
        <v>62.2</v>
      </c>
      <c r="F43" s="174">
        <f>'приложение 5'!S233</f>
        <v>62.2</v>
      </c>
    </row>
    <row r="44" spans="1:6" ht="15.75">
      <c r="A44" s="38" t="s">
        <v>253</v>
      </c>
      <c r="B44" s="39" t="s">
        <v>232</v>
      </c>
      <c r="C44" s="39"/>
      <c r="D44" s="175">
        <f>SUM(D45:D49)</f>
        <v>338499.60000000003</v>
      </c>
      <c r="E44" s="175">
        <f>SUM(E45:E49)</f>
        <v>364336.60000000003</v>
      </c>
      <c r="F44" s="175">
        <f>SUM(F45:F49)</f>
        <v>371450.60000000003</v>
      </c>
    </row>
    <row r="45" spans="1:6" ht="15.75">
      <c r="A45" s="41" t="s">
        <v>80</v>
      </c>
      <c r="B45" s="40" t="s">
        <v>232</v>
      </c>
      <c r="C45" s="40" t="s">
        <v>228</v>
      </c>
      <c r="D45" s="174">
        <f>'приложение 5'!Q457</f>
        <v>95116.20000000001</v>
      </c>
      <c r="E45" s="174">
        <f>'приложение 5'!R457</f>
        <v>100840.5</v>
      </c>
      <c r="F45" s="174">
        <f>'приложение 5'!S457</f>
        <v>106064</v>
      </c>
    </row>
    <row r="46" spans="1:6" ht="15.75">
      <c r="A46" s="41" t="s">
        <v>216</v>
      </c>
      <c r="B46" s="40" t="s">
        <v>232</v>
      </c>
      <c r="C46" s="40" t="s">
        <v>243</v>
      </c>
      <c r="D46" s="174">
        <f>'приложение 5'!Q466</f>
        <v>209250.50000000003</v>
      </c>
      <c r="E46" s="174">
        <f>'приложение 5'!R466</f>
        <v>228246.00000000003</v>
      </c>
      <c r="F46" s="174">
        <f>'приложение 5'!S466</f>
        <v>229203.4</v>
      </c>
    </row>
    <row r="47" spans="1:6" ht="15.75">
      <c r="A47" s="41" t="s">
        <v>67</v>
      </c>
      <c r="B47" s="40" t="s">
        <v>232</v>
      </c>
      <c r="C47" s="40" t="s">
        <v>244</v>
      </c>
      <c r="D47" s="174">
        <f>'приложение 5'!Q243+'приложение 5'!Q490</f>
        <v>17660.6</v>
      </c>
      <c r="E47" s="174">
        <f>'приложение 5'!R243+'приложение 5'!R490</f>
        <v>18527.9</v>
      </c>
      <c r="F47" s="174">
        <f>'приложение 5'!S243+'приложение 5'!S490</f>
        <v>19329.9</v>
      </c>
    </row>
    <row r="48" spans="1:6" ht="18.75" customHeight="1">
      <c r="A48" s="41" t="s">
        <v>61</v>
      </c>
      <c r="B48" s="40" t="s">
        <v>232</v>
      </c>
      <c r="C48" s="40" t="s">
        <v>232</v>
      </c>
      <c r="D48" s="174">
        <f>'приложение 5'!Q250</f>
        <v>300</v>
      </c>
      <c r="E48" s="174">
        <f>'приложение 5'!R250</f>
        <v>319.2</v>
      </c>
      <c r="F48" s="174">
        <f>'приложение 5'!S250</f>
        <v>320</v>
      </c>
    </row>
    <row r="49" spans="1:6" ht="22.5" customHeight="1">
      <c r="A49" s="41" t="s">
        <v>215</v>
      </c>
      <c r="B49" s="40" t="s">
        <v>232</v>
      </c>
      <c r="C49" s="40" t="s">
        <v>222</v>
      </c>
      <c r="D49" s="174">
        <f>'приложение 5'!Q497</f>
        <v>16172.3</v>
      </c>
      <c r="E49" s="174">
        <f>'приложение 5'!R497</f>
        <v>16403</v>
      </c>
      <c r="F49" s="174">
        <f>'приложение 5'!S497</f>
        <v>16533.3</v>
      </c>
    </row>
    <row r="50" spans="1:6" ht="22.5" customHeight="1">
      <c r="A50" s="38" t="s">
        <v>265</v>
      </c>
      <c r="B50" s="39" t="s">
        <v>226</v>
      </c>
      <c r="C50" s="39"/>
      <c r="D50" s="152">
        <f>SUM(D51)</f>
        <v>39125.90000000001</v>
      </c>
      <c r="E50" s="152">
        <f>SUM(E51)</f>
        <v>35109.1</v>
      </c>
      <c r="F50" s="152">
        <f>SUM(F51)</f>
        <v>36249.7</v>
      </c>
    </row>
    <row r="51" spans="1:6" ht="15.75">
      <c r="A51" s="41" t="s">
        <v>85</v>
      </c>
      <c r="B51" s="40" t="s">
        <v>226</v>
      </c>
      <c r="C51" s="40" t="s">
        <v>228</v>
      </c>
      <c r="D51" s="174">
        <f>'приложение 5'!Q262</f>
        <v>39125.90000000001</v>
      </c>
      <c r="E51" s="174">
        <f>'приложение 5'!R262</f>
        <v>35109.1</v>
      </c>
      <c r="F51" s="174">
        <f>'приложение 5'!S262</f>
        <v>36249.7</v>
      </c>
    </row>
    <row r="52" spans="1:6" ht="17.25" customHeight="1">
      <c r="A52" s="38" t="s">
        <v>254</v>
      </c>
      <c r="B52" s="39" t="s">
        <v>222</v>
      </c>
      <c r="C52" s="40"/>
      <c r="D52" s="152">
        <f>D53</f>
        <v>198.5</v>
      </c>
      <c r="E52" s="152">
        <f>E53</f>
        <v>198.5</v>
      </c>
      <c r="F52" s="152">
        <f>F53</f>
        <v>198.5</v>
      </c>
    </row>
    <row r="53" spans="1:6" ht="17.25" customHeight="1">
      <c r="A53" s="41" t="s">
        <v>231</v>
      </c>
      <c r="B53" s="40" t="s">
        <v>222</v>
      </c>
      <c r="C53" s="40" t="s">
        <v>232</v>
      </c>
      <c r="D53" s="176">
        <f>'приложение 5'!Q285</f>
        <v>198.5</v>
      </c>
      <c r="E53" s="176">
        <f>'приложение 5'!R285</f>
        <v>198.5</v>
      </c>
      <c r="F53" s="176">
        <f>'приложение 5'!S285</f>
        <v>198.5</v>
      </c>
    </row>
    <row r="54" spans="1:6" ht="15.75">
      <c r="A54" s="38" t="s">
        <v>255</v>
      </c>
      <c r="B54" s="39" t="s">
        <v>237</v>
      </c>
      <c r="C54" s="39"/>
      <c r="D54" s="152">
        <f>SUM(D55:D59)</f>
        <v>14882.4</v>
      </c>
      <c r="E54" s="152">
        <f>SUM(E55:E59)</f>
        <v>14801.1</v>
      </c>
      <c r="F54" s="152">
        <f>SUM(F55:F59)</f>
        <v>14840.3</v>
      </c>
    </row>
    <row r="55" spans="1:6" ht="15.75">
      <c r="A55" s="16" t="s">
        <v>84</v>
      </c>
      <c r="B55" s="40" t="s">
        <v>237</v>
      </c>
      <c r="C55" s="40" t="s">
        <v>228</v>
      </c>
      <c r="D55" s="174">
        <f>'приложение 5'!Q291+'приложение 5'!Q382+'приложение 5'!Q627+'приложение 5'!Q587</f>
        <v>4126.4</v>
      </c>
      <c r="E55" s="174">
        <f>'приложение 5'!R291+'приложение 5'!R382+'приложение 5'!R627+'приложение 5'!R587</f>
        <v>4126.7</v>
      </c>
      <c r="F55" s="174">
        <f>'приложение 5'!S291+'приложение 5'!S382+'приложение 5'!S627+'приложение 5'!S587</f>
        <v>4126.7</v>
      </c>
    </row>
    <row r="56" spans="1:6" ht="15.75" hidden="1">
      <c r="A56" s="41" t="s">
        <v>83</v>
      </c>
      <c r="B56" s="40" t="s">
        <v>237</v>
      </c>
      <c r="C56" s="40" t="s">
        <v>243</v>
      </c>
      <c r="D56" s="174"/>
      <c r="E56" s="174"/>
      <c r="F56" s="174"/>
    </row>
    <row r="57" spans="1:6" s="44" customFormat="1" ht="21.75" customHeight="1">
      <c r="A57" s="47" t="s">
        <v>256</v>
      </c>
      <c r="B57" s="46" t="s">
        <v>237</v>
      </c>
      <c r="C57" s="46" t="s">
        <v>244</v>
      </c>
      <c r="D57" s="174">
        <f>'приложение 5'!Q34+'приложение 5'!Q296+'приложение 5'!Q450</f>
        <v>4120.4</v>
      </c>
      <c r="E57" s="174">
        <f>'приложение 5'!R34+'приложение 5'!R296+'приложение 5'!R450</f>
        <v>4038.8</v>
      </c>
      <c r="F57" s="174">
        <f>'приложение 5'!S34+'приложение 5'!S296+'приложение 5'!S450</f>
        <v>4023</v>
      </c>
    </row>
    <row r="58" spans="1:6" s="44" customFormat="1" ht="15.75">
      <c r="A58" s="17" t="s">
        <v>81</v>
      </c>
      <c r="B58" s="46" t="s">
        <v>237</v>
      </c>
      <c r="C58" s="46" t="s">
        <v>239</v>
      </c>
      <c r="D58" s="174">
        <f>'приложение 5'!Q546</f>
        <v>5098.2</v>
      </c>
      <c r="E58" s="174">
        <f>'приложение 5'!R546</f>
        <v>5098.2</v>
      </c>
      <c r="F58" s="174">
        <f>'приложение 5'!S546</f>
        <v>5098.2</v>
      </c>
    </row>
    <row r="59" spans="1:6" ht="31.5">
      <c r="A59" s="16" t="s">
        <v>214</v>
      </c>
      <c r="B59" s="40" t="s">
        <v>237</v>
      </c>
      <c r="C59" s="40" t="s">
        <v>246</v>
      </c>
      <c r="D59" s="174">
        <f>'приложение 5'!Q305</f>
        <v>1537.4</v>
      </c>
      <c r="E59" s="174">
        <f>'приложение 5'!R305</f>
        <v>1537.4</v>
      </c>
      <c r="F59" s="174">
        <f>'приложение 5'!S305</f>
        <v>1592.4</v>
      </c>
    </row>
    <row r="60" spans="1:6" ht="15.75">
      <c r="A60" s="50" t="s">
        <v>257</v>
      </c>
      <c r="B60" s="39" t="s">
        <v>247</v>
      </c>
      <c r="C60" s="39"/>
      <c r="D60" s="152">
        <f>SUM(D61:D63)</f>
        <v>13470.2</v>
      </c>
      <c r="E60" s="152">
        <f>SUM(E61:E63)</f>
        <v>13500.599999999999</v>
      </c>
      <c r="F60" s="152">
        <f>SUM(F61:F63)</f>
        <v>13587.3</v>
      </c>
    </row>
    <row r="61" spans="1:6" ht="15.75">
      <c r="A61" s="51" t="s">
        <v>258</v>
      </c>
      <c r="B61" s="40" t="s">
        <v>247</v>
      </c>
      <c r="C61" s="40" t="s">
        <v>228</v>
      </c>
      <c r="D61" s="174">
        <f>'приложение 5'!Q315</f>
        <v>13470.2</v>
      </c>
      <c r="E61" s="174">
        <f>'приложение 5'!R315</f>
        <v>13500.599999999999</v>
      </c>
      <c r="F61" s="174">
        <f>'приложение 5'!S315</f>
        <v>13587.3</v>
      </c>
    </row>
    <row r="62" spans="1:6" ht="15.75" hidden="1">
      <c r="A62" s="52" t="s">
        <v>259</v>
      </c>
      <c r="B62" s="53" t="s">
        <v>247</v>
      </c>
      <c r="C62" s="53" t="s">
        <v>243</v>
      </c>
      <c r="D62" s="174">
        <v>0</v>
      </c>
      <c r="E62" s="174">
        <v>0</v>
      </c>
      <c r="F62" s="174">
        <v>0</v>
      </c>
    </row>
    <row r="63" spans="1:6" ht="31.5" hidden="1">
      <c r="A63" s="52" t="s">
        <v>260</v>
      </c>
      <c r="B63" s="53" t="s">
        <v>247</v>
      </c>
      <c r="C63" s="53" t="s">
        <v>230</v>
      </c>
      <c r="D63" s="174">
        <v>0</v>
      </c>
      <c r="E63" s="174">
        <v>0</v>
      </c>
      <c r="F63" s="174">
        <v>0</v>
      </c>
    </row>
    <row r="64" spans="1:6" ht="47.25" hidden="1">
      <c r="A64" s="54" t="s">
        <v>261</v>
      </c>
      <c r="B64" s="55" t="s">
        <v>248</v>
      </c>
      <c r="C64" s="55"/>
      <c r="D64" s="175">
        <f>SUM(D65)</f>
        <v>0</v>
      </c>
      <c r="E64" s="175">
        <f>SUM(E65)</f>
        <v>0</v>
      </c>
      <c r="F64" s="175">
        <f>SUM(F65)</f>
        <v>0</v>
      </c>
    </row>
    <row r="65" spans="1:6" ht="31.5" hidden="1">
      <c r="A65" s="52" t="s">
        <v>477</v>
      </c>
      <c r="B65" s="53" t="s">
        <v>248</v>
      </c>
      <c r="C65" s="53" t="s">
        <v>228</v>
      </c>
      <c r="D65" s="177">
        <v>0</v>
      </c>
      <c r="E65" s="177">
        <v>0</v>
      </c>
      <c r="F65" s="177">
        <v>0</v>
      </c>
    </row>
    <row r="66" spans="1:6" ht="15.75">
      <c r="A66" s="38" t="s">
        <v>262</v>
      </c>
      <c r="B66" s="39"/>
      <c r="C66" s="39"/>
      <c r="D66" s="152">
        <f>D18+D27+D29+D32+D36+D41+D44+D50+D52+D54+D60+D64</f>
        <v>1351308.8</v>
      </c>
      <c r="E66" s="152">
        <f>E18+E27+E29+E32+E36+E41+E44+E50+E52+E54+E60+E64</f>
        <v>1145729.0000000005</v>
      </c>
      <c r="F66" s="152">
        <f>F18+F27+F29+F32+F36+F41+F44+F50+F52+F54+F60+F64</f>
        <v>626922.1000000001</v>
      </c>
    </row>
    <row r="67" spans="1:6" ht="15.75">
      <c r="A67" s="38" t="s">
        <v>374</v>
      </c>
      <c r="B67" s="161"/>
      <c r="C67" s="161"/>
      <c r="D67" s="152" t="s">
        <v>269</v>
      </c>
      <c r="E67" s="152">
        <f>'приложение 5'!R633</f>
        <v>8900</v>
      </c>
      <c r="F67" s="152">
        <f>'приложение 5'!S633</f>
        <v>18300</v>
      </c>
    </row>
    <row r="68" spans="1:6" ht="15.75">
      <c r="A68" s="38" t="s">
        <v>375</v>
      </c>
      <c r="B68" s="161"/>
      <c r="C68" s="161"/>
      <c r="D68" s="162">
        <f>D66</f>
        <v>1351308.8</v>
      </c>
      <c r="E68" s="152">
        <f>E66+E67</f>
        <v>1154629.0000000005</v>
      </c>
      <c r="F68" s="152">
        <f>F66+F67</f>
        <v>645222.1000000001</v>
      </c>
    </row>
    <row r="69" ht="15.75">
      <c r="A69" s="58"/>
    </row>
    <row r="70" ht="18" customHeight="1">
      <c r="A70" s="58"/>
    </row>
    <row r="71" ht="15.75">
      <c r="A71" s="58"/>
    </row>
    <row r="72" ht="34.5" customHeight="1">
      <c r="A72" s="58"/>
    </row>
    <row r="73" ht="27" customHeight="1">
      <c r="A73" s="58"/>
    </row>
    <row r="74" ht="15.75">
      <c r="A74" s="58"/>
    </row>
    <row r="75" ht="15.75">
      <c r="A75" s="58"/>
    </row>
    <row r="76" ht="15.75">
      <c r="A76" s="58"/>
    </row>
    <row r="77" spans="1:6" s="56" customFormat="1" ht="15.75">
      <c r="A77" s="58"/>
      <c r="B77" s="30"/>
      <c r="C77" s="30"/>
      <c r="D77" s="31"/>
      <c r="E77" s="31"/>
      <c r="F77" s="31"/>
    </row>
    <row r="78" spans="1:6" s="56" customFormat="1" ht="30.75" customHeight="1">
      <c r="A78" s="58"/>
      <c r="B78" s="30"/>
      <c r="C78" s="30"/>
      <c r="D78" s="31"/>
      <c r="E78" s="31"/>
      <c r="F78" s="31"/>
    </row>
    <row r="79" spans="1:6" s="56" customFormat="1" ht="58.5" customHeight="1">
      <c r="A79" s="58"/>
      <c r="B79" s="30"/>
      <c r="C79" s="30"/>
      <c r="D79" s="31"/>
      <c r="E79" s="31"/>
      <c r="F79" s="31"/>
    </row>
    <row r="80" spans="1:6" s="56" customFormat="1" ht="49.5" customHeight="1">
      <c r="A80" s="58"/>
      <c r="B80" s="30"/>
      <c r="C80" s="30"/>
      <c r="D80" s="31"/>
      <c r="E80" s="31"/>
      <c r="F80" s="31"/>
    </row>
    <row r="81" spans="1:6" s="56" customFormat="1" ht="15.75">
      <c r="A81" s="58"/>
      <c r="B81" s="30"/>
      <c r="C81" s="30"/>
      <c r="D81" s="31"/>
      <c r="E81" s="31"/>
      <c r="F81" s="31"/>
    </row>
    <row r="82" ht="15" customHeight="1">
      <c r="A82" s="58"/>
    </row>
    <row r="83" spans="1:6" s="56" customFormat="1" ht="15.75">
      <c r="A83" s="58"/>
      <c r="B83" s="30"/>
      <c r="C83" s="30"/>
      <c r="D83" s="31"/>
      <c r="E83" s="31"/>
      <c r="F83" s="31"/>
    </row>
    <row r="84" spans="1:6" s="56" customFormat="1" ht="15.75">
      <c r="A84" s="29"/>
      <c r="B84" s="30"/>
      <c r="C84" s="30"/>
      <c r="D84" s="31"/>
      <c r="E84" s="31"/>
      <c r="F84" s="31"/>
    </row>
  </sheetData>
  <sheetProtection/>
  <mergeCells count="6">
    <mergeCell ref="E14:F14"/>
    <mergeCell ref="B9:E9"/>
    <mergeCell ref="A15:A16"/>
    <mergeCell ref="B15:B16"/>
    <mergeCell ref="C15:C16"/>
    <mergeCell ref="D15:F15"/>
  </mergeCells>
  <printOptions/>
  <pageMargins left="0.75" right="0.52" top="0.46" bottom="0.45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6"/>
  <sheetViews>
    <sheetView showGridLines="0" zoomScale="70" zoomScaleNormal="70" zoomScaleSheetLayoutView="100" workbookViewId="0" topLeftCell="H261">
      <selection activeCell="H263" sqref="H263"/>
    </sheetView>
  </sheetViews>
  <sheetFormatPr defaultColWidth="9.140625" defaultRowHeight="15"/>
  <cols>
    <col min="1" max="6" width="0" style="26" hidden="1" customWidth="1"/>
    <col min="7" max="7" width="1.8515625" style="26" hidden="1" customWidth="1"/>
    <col min="8" max="8" width="113.140625" style="216" customWidth="1"/>
    <col min="9" max="9" width="5.140625" style="142" customWidth="1"/>
    <col min="10" max="10" width="5.00390625" style="142" customWidth="1"/>
    <col min="11" max="11" width="5.7109375" style="217" customWidth="1"/>
    <col min="12" max="13" width="4.28125" style="217" customWidth="1"/>
    <col min="14" max="14" width="10.28125" style="217" customWidth="1"/>
    <col min="15" max="15" width="9.140625" style="142" customWidth="1"/>
    <col min="16" max="16" width="26.140625" style="59" customWidth="1"/>
    <col min="17" max="17" width="19.140625" style="218" customWidth="1"/>
    <col min="18" max="18" width="20.7109375" style="218" customWidth="1"/>
    <col min="19" max="16384" width="9.140625" style="26" customWidth="1"/>
  </cols>
  <sheetData>
    <row r="1" spans="15:16" ht="15.75" customHeight="1" hidden="1">
      <c r="O1" s="401" t="s">
        <v>507</v>
      </c>
      <c r="P1" s="401"/>
    </row>
    <row r="2" spans="15:17" ht="15" customHeight="1" hidden="1">
      <c r="O2" s="401" t="s">
        <v>503</v>
      </c>
      <c r="P2" s="401"/>
      <c r="Q2" s="401"/>
    </row>
    <row r="3" spans="15:17" ht="14.25" customHeight="1" hidden="1">
      <c r="O3" s="401" t="s">
        <v>482</v>
      </c>
      <c r="P3" s="401"/>
      <c r="Q3" s="401"/>
    </row>
    <row r="4" spans="8:18" ht="15.75">
      <c r="H4" s="61"/>
      <c r="I4" s="395" t="s">
        <v>516</v>
      </c>
      <c r="J4" s="395"/>
      <c r="K4" s="395"/>
      <c r="L4" s="395"/>
      <c r="M4" s="395"/>
      <c r="N4" s="395"/>
      <c r="O4" s="395"/>
      <c r="P4" s="395"/>
      <c r="Q4" s="395"/>
      <c r="R4" s="395"/>
    </row>
    <row r="5" spans="1:18" ht="19.5" customHeight="1">
      <c r="A5" s="60"/>
      <c r="B5" s="60"/>
      <c r="C5" s="60"/>
      <c r="D5" s="60"/>
      <c r="E5" s="60"/>
      <c r="F5" s="60"/>
      <c r="G5" s="60"/>
      <c r="H5" s="61"/>
      <c r="I5" s="395" t="s">
        <v>517</v>
      </c>
      <c r="J5" s="395"/>
      <c r="K5" s="395"/>
      <c r="L5" s="395"/>
      <c r="M5" s="395"/>
      <c r="N5" s="395"/>
      <c r="O5" s="395"/>
      <c r="P5" s="395"/>
      <c r="Q5" s="395"/>
      <c r="R5" s="395"/>
    </row>
    <row r="6" spans="1:18" ht="15.75" customHeight="1">
      <c r="A6" s="60"/>
      <c r="B6" s="60"/>
      <c r="C6" s="60"/>
      <c r="D6" s="60"/>
      <c r="E6" s="60"/>
      <c r="F6" s="60"/>
      <c r="G6" s="60"/>
      <c r="H6" s="61"/>
      <c r="I6" s="395" t="s">
        <v>518</v>
      </c>
      <c r="J6" s="395"/>
      <c r="K6" s="395"/>
      <c r="L6" s="395"/>
      <c r="M6" s="395"/>
      <c r="N6" s="395"/>
      <c r="O6" s="395"/>
      <c r="P6" s="395"/>
      <c r="Q6" s="395"/>
      <c r="R6" s="395"/>
    </row>
    <row r="7" spans="1:18" ht="14.25" customHeight="1">
      <c r="A7" s="60"/>
      <c r="B7" s="60"/>
      <c r="C7" s="60"/>
      <c r="D7" s="60"/>
      <c r="E7" s="60"/>
      <c r="F7" s="60"/>
      <c r="G7" s="60"/>
      <c r="H7" s="61"/>
      <c r="I7" s="396" t="s">
        <v>519</v>
      </c>
      <c r="J7" s="396"/>
      <c r="K7" s="396"/>
      <c r="L7" s="396"/>
      <c r="M7" s="396"/>
      <c r="N7" s="396"/>
      <c r="O7" s="396"/>
      <c r="P7" s="396"/>
      <c r="Q7" s="396"/>
      <c r="R7" s="396"/>
    </row>
    <row r="8" spans="1:18" ht="27.75" customHeight="1" thickBot="1">
      <c r="A8" s="67"/>
      <c r="B8" s="67"/>
      <c r="C8" s="67"/>
      <c r="D8" s="67"/>
      <c r="E8" s="67"/>
      <c r="F8" s="67"/>
      <c r="G8" s="67"/>
      <c r="H8" s="61" t="s">
        <v>269</v>
      </c>
      <c r="I8" s="397" t="s">
        <v>520</v>
      </c>
      <c r="J8" s="397"/>
      <c r="K8" s="397"/>
      <c r="L8" s="397"/>
      <c r="M8" s="397"/>
      <c r="N8" s="397"/>
      <c r="O8" s="397"/>
      <c r="P8" s="397"/>
      <c r="Q8" s="397"/>
      <c r="R8" s="397"/>
    </row>
    <row r="9" spans="1:18" ht="18.75" customHeight="1" hidden="1">
      <c r="A9" s="69"/>
      <c r="B9" s="69"/>
      <c r="C9" s="69"/>
      <c r="D9" s="69"/>
      <c r="E9" s="69"/>
      <c r="F9" s="69"/>
      <c r="G9" s="69"/>
      <c r="H9" s="61"/>
      <c r="I9" s="66"/>
      <c r="J9" s="66"/>
      <c r="K9" s="66"/>
      <c r="L9" s="66"/>
      <c r="M9" s="66"/>
      <c r="N9" s="66"/>
      <c r="O9" s="66"/>
      <c r="P9" s="66"/>
      <c r="Q9" s="66"/>
      <c r="R9" s="66"/>
    </row>
    <row r="10" spans="1:18" ht="41.25" customHeight="1">
      <c r="A10" s="70"/>
      <c r="B10" s="70" t="s">
        <v>205</v>
      </c>
      <c r="C10" s="71" t="s">
        <v>204</v>
      </c>
      <c r="D10" s="71" t="s">
        <v>203</v>
      </c>
      <c r="E10" s="71" t="s">
        <v>202</v>
      </c>
      <c r="F10" s="71" t="s">
        <v>201</v>
      </c>
      <c r="G10" s="71" t="s">
        <v>200</v>
      </c>
      <c r="H10" s="398" t="s">
        <v>521</v>
      </c>
      <c r="I10" s="398"/>
      <c r="J10" s="398"/>
      <c r="K10" s="398"/>
      <c r="L10" s="398"/>
      <c r="M10" s="398"/>
      <c r="N10" s="398"/>
      <c r="O10" s="398"/>
      <c r="P10" s="398"/>
      <c r="Q10" s="398"/>
      <c r="R10" s="398"/>
    </row>
    <row r="11" spans="16:17" ht="15.75">
      <c r="P11" s="26"/>
      <c r="Q11" s="59"/>
    </row>
    <row r="12" spans="8:18" ht="15.75" customHeight="1">
      <c r="H12" s="393" t="s">
        <v>199</v>
      </c>
      <c r="I12" s="399" t="s">
        <v>197</v>
      </c>
      <c r="J12" s="393" t="s">
        <v>196</v>
      </c>
      <c r="K12" s="405" t="s">
        <v>195</v>
      </c>
      <c r="L12" s="406"/>
      <c r="M12" s="406"/>
      <c r="N12" s="407"/>
      <c r="O12" s="393" t="s">
        <v>194</v>
      </c>
      <c r="P12" s="411" t="s">
        <v>206</v>
      </c>
      <c r="Q12" s="412"/>
      <c r="R12" s="413"/>
    </row>
    <row r="13" spans="8:18" ht="15.75">
      <c r="H13" s="394"/>
      <c r="I13" s="400"/>
      <c r="J13" s="394"/>
      <c r="K13" s="408"/>
      <c r="L13" s="409"/>
      <c r="M13" s="409"/>
      <c r="N13" s="410"/>
      <c r="O13" s="394"/>
      <c r="P13" s="182" t="s">
        <v>284</v>
      </c>
      <c r="Q13" s="182" t="s">
        <v>489</v>
      </c>
      <c r="R13" s="182" t="s">
        <v>514</v>
      </c>
    </row>
    <row r="14" spans="8:18" ht="15.75">
      <c r="H14" s="75">
        <v>1</v>
      </c>
      <c r="I14" s="77">
        <v>3</v>
      </c>
      <c r="J14" s="75">
        <v>4</v>
      </c>
      <c r="K14" s="402">
        <v>5</v>
      </c>
      <c r="L14" s="403"/>
      <c r="M14" s="403"/>
      <c r="N14" s="404"/>
      <c r="O14" s="75">
        <v>6</v>
      </c>
      <c r="P14" s="78">
        <v>7</v>
      </c>
      <c r="Q14" s="221">
        <v>8</v>
      </c>
      <c r="R14" s="221">
        <v>9</v>
      </c>
    </row>
    <row r="15" spans="8:18" ht="17.25">
      <c r="H15" s="301" t="s">
        <v>242</v>
      </c>
      <c r="I15" s="329">
        <v>1</v>
      </c>
      <c r="J15" s="317" t="s">
        <v>269</v>
      </c>
      <c r="K15" s="318"/>
      <c r="L15" s="319"/>
      <c r="M15" s="319"/>
      <c r="N15" s="319"/>
      <c r="O15" s="330"/>
      <c r="P15" s="331">
        <f>P16+P23+P30+P57+P62+P86+P90</f>
        <v>133929.4</v>
      </c>
      <c r="Q15" s="331">
        <f>Q16+Q23+Q30+Q57+Q62+Q86+Q90</f>
        <v>136860</v>
      </c>
      <c r="R15" s="331">
        <f>R16+R23+R30+R57+R62+R86+R90</f>
        <v>135709.2</v>
      </c>
    </row>
    <row r="16" spans="8:18" ht="31.5">
      <c r="H16" s="300" t="s">
        <v>233</v>
      </c>
      <c r="I16" s="126">
        <v>1</v>
      </c>
      <c r="J16" s="118">
        <v>2</v>
      </c>
      <c r="K16" s="119"/>
      <c r="L16" s="120"/>
      <c r="M16" s="120"/>
      <c r="N16" s="120"/>
      <c r="O16" s="125"/>
      <c r="P16" s="168">
        <f aca="true" t="shared" si="0" ref="P16:R17">P17</f>
        <v>2256.9</v>
      </c>
      <c r="Q16" s="168">
        <f t="shared" si="0"/>
        <v>2395.1</v>
      </c>
      <c r="R16" s="168">
        <f t="shared" si="0"/>
        <v>2490.9</v>
      </c>
    </row>
    <row r="17" spans="8:18" ht="31.5">
      <c r="H17" s="10" t="s">
        <v>570</v>
      </c>
      <c r="I17" s="6">
        <v>1</v>
      </c>
      <c r="J17" s="15">
        <v>2</v>
      </c>
      <c r="K17" s="86" t="s">
        <v>540</v>
      </c>
      <c r="L17" s="87" t="s">
        <v>227</v>
      </c>
      <c r="M17" s="87" t="s">
        <v>236</v>
      </c>
      <c r="N17" s="87" t="s">
        <v>268</v>
      </c>
      <c r="O17" s="5"/>
      <c r="P17" s="167">
        <f t="shared" si="0"/>
        <v>2256.9</v>
      </c>
      <c r="Q17" s="167">
        <f t="shared" si="0"/>
        <v>2395.1</v>
      </c>
      <c r="R17" s="167">
        <f t="shared" si="0"/>
        <v>2490.9</v>
      </c>
    </row>
    <row r="18" spans="8:18" ht="31.5">
      <c r="H18" s="10" t="s">
        <v>571</v>
      </c>
      <c r="I18" s="6">
        <v>1</v>
      </c>
      <c r="J18" s="15">
        <v>2</v>
      </c>
      <c r="K18" s="86" t="s">
        <v>540</v>
      </c>
      <c r="L18" s="87" t="s">
        <v>227</v>
      </c>
      <c r="M18" s="87" t="s">
        <v>228</v>
      </c>
      <c r="N18" s="87" t="s">
        <v>268</v>
      </c>
      <c r="O18" s="5"/>
      <c r="P18" s="167">
        <f>P19+P21</f>
        <v>2256.9</v>
      </c>
      <c r="Q18" s="167">
        <f>Q19+Q21</f>
        <v>2395.1</v>
      </c>
      <c r="R18" s="167">
        <f>R19+R21</f>
        <v>2490.9</v>
      </c>
    </row>
    <row r="19" spans="8:18" ht="18.75">
      <c r="H19" s="10" t="s">
        <v>334</v>
      </c>
      <c r="I19" s="6">
        <v>1</v>
      </c>
      <c r="J19" s="15">
        <v>2</v>
      </c>
      <c r="K19" s="86" t="s">
        <v>540</v>
      </c>
      <c r="L19" s="87" t="s">
        <v>227</v>
      </c>
      <c r="M19" s="87" t="s">
        <v>228</v>
      </c>
      <c r="N19" s="87" t="s">
        <v>271</v>
      </c>
      <c r="O19" s="5"/>
      <c r="P19" s="167">
        <f>P20</f>
        <v>1745</v>
      </c>
      <c r="Q19" s="167">
        <f>Q20</f>
        <v>1862.7</v>
      </c>
      <c r="R19" s="167">
        <f>R20</f>
        <v>1937.2</v>
      </c>
    </row>
    <row r="20" spans="8:18" ht="18.75">
      <c r="H20" s="10" t="s">
        <v>211</v>
      </c>
      <c r="I20" s="6">
        <v>1</v>
      </c>
      <c r="J20" s="15">
        <v>2</v>
      </c>
      <c r="K20" s="86" t="s">
        <v>540</v>
      </c>
      <c r="L20" s="87" t="s">
        <v>227</v>
      </c>
      <c r="M20" s="87" t="s">
        <v>228</v>
      </c>
      <c r="N20" s="87" t="s">
        <v>271</v>
      </c>
      <c r="O20" s="5">
        <v>120</v>
      </c>
      <c r="P20" s="167">
        <v>1745</v>
      </c>
      <c r="Q20" s="167">
        <v>1862.7</v>
      </c>
      <c r="R20" s="167">
        <v>1937.2</v>
      </c>
    </row>
    <row r="21" spans="8:18" ht="31.5">
      <c r="H21" s="10" t="s">
        <v>387</v>
      </c>
      <c r="I21" s="6">
        <v>1</v>
      </c>
      <c r="J21" s="15">
        <v>2</v>
      </c>
      <c r="K21" s="86" t="s">
        <v>540</v>
      </c>
      <c r="L21" s="87" t="s">
        <v>227</v>
      </c>
      <c r="M21" s="87" t="s">
        <v>228</v>
      </c>
      <c r="N21" s="87" t="s">
        <v>386</v>
      </c>
      <c r="O21" s="5"/>
      <c r="P21" s="167">
        <f>P22</f>
        <v>511.9</v>
      </c>
      <c r="Q21" s="167">
        <f>Q22</f>
        <v>532.4</v>
      </c>
      <c r="R21" s="167">
        <f>R22</f>
        <v>553.7</v>
      </c>
    </row>
    <row r="22" spans="8:18" ht="18.75">
      <c r="H22" s="10" t="s">
        <v>211</v>
      </c>
      <c r="I22" s="6">
        <v>1</v>
      </c>
      <c r="J22" s="15">
        <v>2</v>
      </c>
      <c r="K22" s="86" t="s">
        <v>540</v>
      </c>
      <c r="L22" s="87" t="s">
        <v>227</v>
      </c>
      <c r="M22" s="87" t="s">
        <v>228</v>
      </c>
      <c r="N22" s="87" t="s">
        <v>386</v>
      </c>
      <c r="O22" s="5">
        <v>120</v>
      </c>
      <c r="P22" s="167">
        <v>511.9</v>
      </c>
      <c r="Q22" s="167">
        <v>532.4</v>
      </c>
      <c r="R22" s="167">
        <v>553.7</v>
      </c>
    </row>
    <row r="23" spans="8:18" ht="31.5">
      <c r="H23" s="116" t="s">
        <v>192</v>
      </c>
      <c r="I23" s="118">
        <v>1</v>
      </c>
      <c r="J23" s="118">
        <v>3</v>
      </c>
      <c r="K23" s="119"/>
      <c r="L23" s="120"/>
      <c r="M23" s="120"/>
      <c r="N23" s="120"/>
      <c r="O23" s="117"/>
      <c r="P23" s="164">
        <f>P24</f>
        <v>4183.799999999999</v>
      </c>
      <c r="Q23" s="164">
        <f>Q24</f>
        <v>3663.8</v>
      </c>
      <c r="R23" s="164">
        <f>R24</f>
        <v>2991.1</v>
      </c>
    </row>
    <row r="24" spans="8:18" ht="18.75">
      <c r="H24" s="10" t="s">
        <v>234</v>
      </c>
      <c r="I24" s="15">
        <v>1</v>
      </c>
      <c r="J24" s="15">
        <v>3</v>
      </c>
      <c r="K24" s="86" t="s">
        <v>235</v>
      </c>
      <c r="L24" s="87" t="s">
        <v>227</v>
      </c>
      <c r="M24" s="87" t="s">
        <v>236</v>
      </c>
      <c r="N24" s="87" t="s">
        <v>268</v>
      </c>
      <c r="O24" s="9"/>
      <c r="P24" s="165">
        <f>P25+P28</f>
        <v>4183.799999999999</v>
      </c>
      <c r="Q24" s="165">
        <f>Q25+Q28</f>
        <v>3663.8</v>
      </c>
      <c r="R24" s="165">
        <f>R25+R28</f>
        <v>2991.1</v>
      </c>
    </row>
    <row r="25" spans="8:18" ht="18.75">
      <c r="H25" s="10" t="s">
        <v>334</v>
      </c>
      <c r="I25" s="15">
        <v>1</v>
      </c>
      <c r="J25" s="15">
        <v>3</v>
      </c>
      <c r="K25" s="15">
        <v>92</v>
      </c>
      <c r="L25" s="87" t="s">
        <v>227</v>
      </c>
      <c r="M25" s="87" t="s">
        <v>236</v>
      </c>
      <c r="N25" s="87" t="s">
        <v>271</v>
      </c>
      <c r="O25" s="9"/>
      <c r="P25" s="165">
        <f>P26+P27</f>
        <v>3712.7999999999997</v>
      </c>
      <c r="Q25" s="165">
        <f>Q26+Q27</f>
        <v>3173.9</v>
      </c>
      <c r="R25" s="165">
        <f>R26+R27</f>
        <v>2481.6</v>
      </c>
    </row>
    <row r="26" spans="8:18" ht="18.75">
      <c r="H26" s="10" t="s">
        <v>211</v>
      </c>
      <c r="I26" s="15">
        <v>1</v>
      </c>
      <c r="J26" s="15">
        <v>3</v>
      </c>
      <c r="K26" s="15">
        <v>92</v>
      </c>
      <c r="L26" s="87" t="s">
        <v>227</v>
      </c>
      <c r="M26" s="87" t="s">
        <v>236</v>
      </c>
      <c r="N26" s="87" t="s">
        <v>271</v>
      </c>
      <c r="O26" s="9">
        <v>120</v>
      </c>
      <c r="P26" s="165">
        <v>2238.7</v>
      </c>
      <c r="Q26" s="165">
        <v>2388.9</v>
      </c>
      <c r="R26" s="165">
        <v>2481.6</v>
      </c>
    </row>
    <row r="27" spans="8:18" ht="18.75">
      <c r="H27" s="10" t="s">
        <v>308</v>
      </c>
      <c r="I27" s="15">
        <v>1</v>
      </c>
      <c r="J27" s="15">
        <v>3</v>
      </c>
      <c r="K27" s="15">
        <v>92</v>
      </c>
      <c r="L27" s="87" t="s">
        <v>227</v>
      </c>
      <c r="M27" s="87" t="s">
        <v>236</v>
      </c>
      <c r="N27" s="87" t="s">
        <v>271</v>
      </c>
      <c r="O27" s="9">
        <v>240</v>
      </c>
      <c r="P27" s="165">
        <v>1474.1</v>
      </c>
      <c r="Q27" s="165">
        <v>785</v>
      </c>
      <c r="R27" s="165">
        <v>0</v>
      </c>
    </row>
    <row r="28" spans="8:18" ht="31.5">
      <c r="H28" s="10" t="s">
        <v>387</v>
      </c>
      <c r="I28" s="15">
        <v>1</v>
      </c>
      <c r="J28" s="15">
        <v>3</v>
      </c>
      <c r="K28" s="15">
        <v>92</v>
      </c>
      <c r="L28" s="87" t="s">
        <v>227</v>
      </c>
      <c r="M28" s="87" t="s">
        <v>236</v>
      </c>
      <c r="N28" s="87" t="s">
        <v>386</v>
      </c>
      <c r="O28" s="9"/>
      <c r="P28" s="165">
        <f>P29</f>
        <v>471</v>
      </c>
      <c r="Q28" s="165">
        <f>Q29</f>
        <v>489.9</v>
      </c>
      <c r="R28" s="165">
        <f>R29</f>
        <v>509.5</v>
      </c>
    </row>
    <row r="29" spans="8:18" ht="18.75">
      <c r="H29" s="10" t="s">
        <v>211</v>
      </c>
      <c r="I29" s="15">
        <v>1</v>
      </c>
      <c r="J29" s="15">
        <v>3</v>
      </c>
      <c r="K29" s="15">
        <v>92</v>
      </c>
      <c r="L29" s="87" t="s">
        <v>227</v>
      </c>
      <c r="M29" s="87" t="s">
        <v>236</v>
      </c>
      <c r="N29" s="87" t="s">
        <v>386</v>
      </c>
      <c r="O29" s="5">
        <v>120</v>
      </c>
      <c r="P29" s="165">
        <v>471</v>
      </c>
      <c r="Q29" s="165">
        <v>489.9</v>
      </c>
      <c r="R29" s="165">
        <v>509.5</v>
      </c>
    </row>
    <row r="30" spans="8:18" ht="31.5">
      <c r="H30" s="364" t="s">
        <v>245</v>
      </c>
      <c r="I30" s="127">
        <v>1</v>
      </c>
      <c r="J30" s="118">
        <v>4</v>
      </c>
      <c r="K30" s="119"/>
      <c r="L30" s="120"/>
      <c r="M30" s="120"/>
      <c r="N30" s="120"/>
      <c r="O30" s="125"/>
      <c r="P30" s="168">
        <f>P31</f>
        <v>44560.2</v>
      </c>
      <c r="Q30" s="168">
        <f>Q31</f>
        <v>45407</v>
      </c>
      <c r="R30" s="168">
        <f>R31</f>
        <v>47825.8</v>
      </c>
    </row>
    <row r="31" spans="8:18" ht="31.5">
      <c r="H31" s="10" t="s">
        <v>570</v>
      </c>
      <c r="I31" s="6">
        <v>1</v>
      </c>
      <c r="J31" s="15">
        <v>4</v>
      </c>
      <c r="K31" s="86" t="s">
        <v>540</v>
      </c>
      <c r="L31" s="87" t="s">
        <v>227</v>
      </c>
      <c r="M31" s="87" t="s">
        <v>236</v>
      </c>
      <c r="N31" s="87" t="s">
        <v>268</v>
      </c>
      <c r="O31" s="5"/>
      <c r="P31" s="167">
        <f>P32+P39+P45+P51</f>
        <v>44560.2</v>
      </c>
      <c r="Q31" s="167">
        <f>Q32+Q39+Q45+Q51</f>
        <v>45407</v>
      </c>
      <c r="R31" s="167">
        <f>R32+R39+R45+R51</f>
        <v>47825.8</v>
      </c>
    </row>
    <row r="32" spans="8:18" ht="31.5">
      <c r="H32" s="10" t="s">
        <v>571</v>
      </c>
      <c r="I32" s="6">
        <v>1</v>
      </c>
      <c r="J32" s="15">
        <v>4</v>
      </c>
      <c r="K32" s="86" t="s">
        <v>540</v>
      </c>
      <c r="L32" s="87" t="s">
        <v>227</v>
      </c>
      <c r="M32" s="87" t="s">
        <v>228</v>
      </c>
      <c r="N32" s="87" t="s">
        <v>268</v>
      </c>
      <c r="O32" s="5"/>
      <c r="P32" s="167">
        <f>P33+P37</f>
        <v>29259.699999999997</v>
      </c>
      <c r="Q32" s="167">
        <f>Q33+Q37</f>
        <v>29829.1</v>
      </c>
      <c r="R32" s="167">
        <f>R33+R37</f>
        <v>32249</v>
      </c>
    </row>
    <row r="33" spans="8:18" ht="18.75">
      <c r="H33" s="10" t="s">
        <v>334</v>
      </c>
      <c r="I33" s="6">
        <v>1</v>
      </c>
      <c r="J33" s="15">
        <v>4</v>
      </c>
      <c r="K33" s="86" t="s">
        <v>540</v>
      </c>
      <c r="L33" s="87" t="s">
        <v>227</v>
      </c>
      <c r="M33" s="87" t="s">
        <v>228</v>
      </c>
      <c r="N33" s="87" t="s">
        <v>271</v>
      </c>
      <c r="O33" s="5"/>
      <c r="P33" s="167">
        <f>P34+P35+P36</f>
        <v>24522.399999999998</v>
      </c>
      <c r="Q33" s="167">
        <f>Q34+Q35+Q36</f>
        <v>24902.399999999998</v>
      </c>
      <c r="R33" s="167">
        <f>R34+R35+R36</f>
        <v>27125.2</v>
      </c>
    </row>
    <row r="34" spans="8:18" ht="18.75">
      <c r="H34" s="10" t="s">
        <v>211</v>
      </c>
      <c r="I34" s="6">
        <v>1</v>
      </c>
      <c r="J34" s="15">
        <v>4</v>
      </c>
      <c r="K34" s="86" t="s">
        <v>540</v>
      </c>
      <c r="L34" s="87" t="s">
        <v>227</v>
      </c>
      <c r="M34" s="87" t="s">
        <v>228</v>
      </c>
      <c r="N34" s="87" t="s">
        <v>271</v>
      </c>
      <c r="O34" s="5">
        <v>120</v>
      </c>
      <c r="P34" s="167">
        <v>21115.1</v>
      </c>
      <c r="Q34" s="167">
        <v>22502.3</v>
      </c>
      <c r="R34" s="167">
        <v>23398.4</v>
      </c>
    </row>
    <row r="35" spans="8:18" ht="18.75">
      <c r="H35" s="4" t="s">
        <v>308</v>
      </c>
      <c r="I35" s="15">
        <v>1</v>
      </c>
      <c r="J35" s="15">
        <v>4</v>
      </c>
      <c r="K35" s="86" t="s">
        <v>540</v>
      </c>
      <c r="L35" s="87" t="s">
        <v>227</v>
      </c>
      <c r="M35" s="87" t="s">
        <v>228</v>
      </c>
      <c r="N35" s="87" t="s">
        <v>271</v>
      </c>
      <c r="O35" s="9">
        <v>240</v>
      </c>
      <c r="P35" s="165">
        <v>2507.2</v>
      </c>
      <c r="Q35" s="165">
        <v>1500</v>
      </c>
      <c r="R35" s="165">
        <v>2826.8</v>
      </c>
    </row>
    <row r="36" spans="8:18" ht="18.75">
      <c r="H36" s="10" t="s">
        <v>309</v>
      </c>
      <c r="I36" s="6">
        <v>1</v>
      </c>
      <c r="J36" s="15">
        <v>4</v>
      </c>
      <c r="K36" s="86" t="s">
        <v>540</v>
      </c>
      <c r="L36" s="87" t="s">
        <v>227</v>
      </c>
      <c r="M36" s="87" t="s">
        <v>228</v>
      </c>
      <c r="N36" s="87" t="s">
        <v>271</v>
      </c>
      <c r="O36" s="5">
        <v>850</v>
      </c>
      <c r="P36" s="167">
        <v>900.1</v>
      </c>
      <c r="Q36" s="167">
        <v>900.1</v>
      </c>
      <c r="R36" s="167">
        <v>900</v>
      </c>
    </row>
    <row r="37" spans="8:18" ht="31.5">
      <c r="H37" s="10" t="s">
        <v>387</v>
      </c>
      <c r="I37" s="6">
        <v>1</v>
      </c>
      <c r="J37" s="15">
        <v>4</v>
      </c>
      <c r="K37" s="86" t="s">
        <v>540</v>
      </c>
      <c r="L37" s="87" t="s">
        <v>227</v>
      </c>
      <c r="M37" s="87" t="s">
        <v>228</v>
      </c>
      <c r="N37" s="87" t="s">
        <v>386</v>
      </c>
      <c r="O37" s="5"/>
      <c r="P37" s="167">
        <f>P38</f>
        <v>4737.3</v>
      </c>
      <c r="Q37" s="167">
        <f>Q38</f>
        <v>4926.7</v>
      </c>
      <c r="R37" s="167">
        <f>R38</f>
        <v>5123.8</v>
      </c>
    </row>
    <row r="38" spans="8:18" ht="18.75">
      <c r="H38" s="10" t="s">
        <v>211</v>
      </c>
      <c r="I38" s="6">
        <v>1</v>
      </c>
      <c r="J38" s="15">
        <v>4</v>
      </c>
      <c r="K38" s="86" t="s">
        <v>540</v>
      </c>
      <c r="L38" s="87" t="s">
        <v>227</v>
      </c>
      <c r="M38" s="87" t="s">
        <v>228</v>
      </c>
      <c r="N38" s="87" t="s">
        <v>386</v>
      </c>
      <c r="O38" s="5">
        <v>120</v>
      </c>
      <c r="P38" s="167">
        <v>4737.3</v>
      </c>
      <c r="Q38" s="167">
        <v>4926.7</v>
      </c>
      <c r="R38" s="167">
        <v>5123.8</v>
      </c>
    </row>
    <row r="39" spans="8:18" ht="18.75">
      <c r="H39" s="10" t="s">
        <v>611</v>
      </c>
      <c r="I39" s="15">
        <v>1</v>
      </c>
      <c r="J39" s="15">
        <v>4</v>
      </c>
      <c r="K39" s="86" t="s">
        <v>540</v>
      </c>
      <c r="L39" s="87" t="s">
        <v>227</v>
      </c>
      <c r="M39" s="87" t="s">
        <v>243</v>
      </c>
      <c r="N39" s="87" t="s">
        <v>268</v>
      </c>
      <c r="O39" s="5"/>
      <c r="P39" s="167">
        <f>P40+P43</f>
        <v>4995</v>
      </c>
      <c r="Q39" s="167">
        <f>Q40+Q43</f>
        <v>5184.6</v>
      </c>
      <c r="R39" s="167">
        <f>R40+R43</f>
        <v>5183.9</v>
      </c>
    </row>
    <row r="40" spans="8:18" ht="18.75">
      <c r="H40" s="2" t="s">
        <v>62</v>
      </c>
      <c r="I40" s="15">
        <v>1</v>
      </c>
      <c r="J40" s="15">
        <v>4</v>
      </c>
      <c r="K40" s="86" t="s">
        <v>540</v>
      </c>
      <c r="L40" s="87" t="s">
        <v>227</v>
      </c>
      <c r="M40" s="87" t="s">
        <v>243</v>
      </c>
      <c r="N40" s="87" t="s">
        <v>271</v>
      </c>
      <c r="O40" s="5"/>
      <c r="P40" s="167">
        <f>P41+P42</f>
        <v>2795</v>
      </c>
      <c r="Q40" s="167">
        <f>Q41+Q42</f>
        <v>2894.6</v>
      </c>
      <c r="R40" s="167">
        <f>R41+R42</f>
        <v>2802.3</v>
      </c>
    </row>
    <row r="41" spans="8:18" ht="18.75">
      <c r="H41" s="10" t="s">
        <v>211</v>
      </c>
      <c r="I41" s="15">
        <v>1</v>
      </c>
      <c r="J41" s="15">
        <v>4</v>
      </c>
      <c r="K41" s="86" t="s">
        <v>540</v>
      </c>
      <c r="L41" s="87" t="s">
        <v>227</v>
      </c>
      <c r="M41" s="87" t="s">
        <v>243</v>
      </c>
      <c r="N41" s="87" t="s">
        <v>271</v>
      </c>
      <c r="O41" s="5">
        <v>120</v>
      </c>
      <c r="P41" s="167">
        <v>2495</v>
      </c>
      <c r="Q41" s="167">
        <v>2694.6</v>
      </c>
      <c r="R41" s="167">
        <v>2802.3</v>
      </c>
    </row>
    <row r="42" spans="8:18" ht="18.75">
      <c r="H42" s="4" t="s">
        <v>308</v>
      </c>
      <c r="I42" s="15">
        <v>1</v>
      </c>
      <c r="J42" s="15">
        <v>4</v>
      </c>
      <c r="K42" s="86" t="s">
        <v>540</v>
      </c>
      <c r="L42" s="87" t="s">
        <v>227</v>
      </c>
      <c r="M42" s="87" t="s">
        <v>243</v>
      </c>
      <c r="N42" s="87" t="s">
        <v>271</v>
      </c>
      <c r="O42" s="9">
        <v>240</v>
      </c>
      <c r="P42" s="165">
        <v>300</v>
      </c>
      <c r="Q42" s="165">
        <v>200</v>
      </c>
      <c r="R42" s="165">
        <v>0</v>
      </c>
    </row>
    <row r="43" spans="8:18" ht="31.5">
      <c r="H43" s="28" t="s">
        <v>387</v>
      </c>
      <c r="I43" s="15">
        <v>1</v>
      </c>
      <c r="J43" s="15">
        <v>4</v>
      </c>
      <c r="K43" s="86" t="s">
        <v>540</v>
      </c>
      <c r="L43" s="87" t="s">
        <v>227</v>
      </c>
      <c r="M43" s="87" t="s">
        <v>243</v>
      </c>
      <c r="N43" s="87" t="s">
        <v>386</v>
      </c>
      <c r="O43" s="9"/>
      <c r="P43" s="165">
        <f>P44</f>
        <v>2200</v>
      </c>
      <c r="Q43" s="165">
        <f>Q44</f>
        <v>2290</v>
      </c>
      <c r="R43" s="165">
        <f>R44</f>
        <v>2381.6</v>
      </c>
    </row>
    <row r="44" spans="8:18" ht="18.75">
      <c r="H44" s="10" t="s">
        <v>211</v>
      </c>
      <c r="I44" s="15">
        <v>1</v>
      </c>
      <c r="J44" s="15">
        <v>4</v>
      </c>
      <c r="K44" s="86" t="s">
        <v>540</v>
      </c>
      <c r="L44" s="87" t="s">
        <v>227</v>
      </c>
      <c r="M44" s="87" t="s">
        <v>243</v>
      </c>
      <c r="N44" s="87" t="s">
        <v>386</v>
      </c>
      <c r="O44" s="9">
        <v>120</v>
      </c>
      <c r="P44" s="165">
        <v>2200</v>
      </c>
      <c r="Q44" s="165">
        <v>2290</v>
      </c>
      <c r="R44" s="165">
        <v>2381.6</v>
      </c>
    </row>
    <row r="45" spans="8:18" ht="18.75">
      <c r="H45" s="4" t="s">
        <v>642</v>
      </c>
      <c r="I45" s="6">
        <v>1</v>
      </c>
      <c r="J45" s="15">
        <v>4</v>
      </c>
      <c r="K45" s="86" t="s">
        <v>540</v>
      </c>
      <c r="L45" s="87" t="s">
        <v>227</v>
      </c>
      <c r="M45" s="87" t="s">
        <v>244</v>
      </c>
      <c r="N45" s="87" t="s">
        <v>268</v>
      </c>
      <c r="O45" s="5"/>
      <c r="P45" s="167">
        <f>P46+P49</f>
        <v>3673</v>
      </c>
      <c r="Q45" s="167">
        <f>Q46+Q49</f>
        <v>3675.8</v>
      </c>
      <c r="R45" s="167">
        <f>R46+R49</f>
        <v>3614.8</v>
      </c>
    </row>
    <row r="46" spans="8:18" ht="18.75">
      <c r="H46" s="4" t="s">
        <v>62</v>
      </c>
      <c r="I46" s="6">
        <v>1</v>
      </c>
      <c r="J46" s="15">
        <v>4</v>
      </c>
      <c r="K46" s="86" t="s">
        <v>540</v>
      </c>
      <c r="L46" s="87" t="s">
        <v>227</v>
      </c>
      <c r="M46" s="87" t="s">
        <v>244</v>
      </c>
      <c r="N46" s="87" t="s">
        <v>271</v>
      </c>
      <c r="O46" s="5"/>
      <c r="P46" s="167">
        <f>P47+P48</f>
        <v>1983</v>
      </c>
      <c r="Q46" s="167">
        <f>Q47+Q48</f>
        <v>1915.8</v>
      </c>
      <c r="R46" s="167">
        <f>R47+R48</f>
        <v>1784.4</v>
      </c>
    </row>
    <row r="47" spans="8:18" ht="18.75">
      <c r="H47" s="10" t="s">
        <v>211</v>
      </c>
      <c r="I47" s="6">
        <v>1</v>
      </c>
      <c r="J47" s="15">
        <v>4</v>
      </c>
      <c r="K47" s="86" t="s">
        <v>540</v>
      </c>
      <c r="L47" s="87" t="s">
        <v>227</v>
      </c>
      <c r="M47" s="87" t="s">
        <v>244</v>
      </c>
      <c r="N47" s="87" t="s">
        <v>271</v>
      </c>
      <c r="O47" s="5">
        <v>120</v>
      </c>
      <c r="P47" s="167">
        <v>1583</v>
      </c>
      <c r="Q47" s="167">
        <v>1715.8</v>
      </c>
      <c r="R47" s="167">
        <v>1784.4</v>
      </c>
    </row>
    <row r="48" spans="8:18" ht="18.75">
      <c r="H48" s="4" t="s">
        <v>308</v>
      </c>
      <c r="I48" s="6">
        <v>1</v>
      </c>
      <c r="J48" s="15">
        <v>4</v>
      </c>
      <c r="K48" s="86" t="s">
        <v>540</v>
      </c>
      <c r="L48" s="87" t="s">
        <v>227</v>
      </c>
      <c r="M48" s="87" t="s">
        <v>244</v>
      </c>
      <c r="N48" s="87" t="s">
        <v>271</v>
      </c>
      <c r="O48" s="5">
        <v>240</v>
      </c>
      <c r="P48" s="167">
        <v>400</v>
      </c>
      <c r="Q48" s="167">
        <v>200</v>
      </c>
      <c r="R48" s="167">
        <v>0</v>
      </c>
    </row>
    <row r="49" spans="8:18" ht="31.5">
      <c r="H49" s="160" t="s">
        <v>387</v>
      </c>
      <c r="I49" s="6">
        <v>1</v>
      </c>
      <c r="J49" s="15">
        <v>4</v>
      </c>
      <c r="K49" s="86" t="s">
        <v>540</v>
      </c>
      <c r="L49" s="87" t="s">
        <v>227</v>
      </c>
      <c r="M49" s="87" t="s">
        <v>244</v>
      </c>
      <c r="N49" s="87" t="s">
        <v>386</v>
      </c>
      <c r="O49" s="5"/>
      <c r="P49" s="167">
        <f>P50</f>
        <v>1690</v>
      </c>
      <c r="Q49" s="167">
        <f>Q50</f>
        <v>1760</v>
      </c>
      <c r="R49" s="167">
        <f>R50</f>
        <v>1830.4</v>
      </c>
    </row>
    <row r="50" spans="8:18" ht="18.75">
      <c r="H50" s="10" t="s">
        <v>211</v>
      </c>
      <c r="I50" s="6">
        <v>1</v>
      </c>
      <c r="J50" s="15">
        <v>4</v>
      </c>
      <c r="K50" s="86" t="s">
        <v>540</v>
      </c>
      <c r="L50" s="87" t="s">
        <v>227</v>
      </c>
      <c r="M50" s="87" t="s">
        <v>244</v>
      </c>
      <c r="N50" s="87" t="s">
        <v>386</v>
      </c>
      <c r="O50" s="5">
        <v>120</v>
      </c>
      <c r="P50" s="167">
        <v>1690</v>
      </c>
      <c r="Q50" s="167">
        <v>1760</v>
      </c>
      <c r="R50" s="167">
        <v>1830.4</v>
      </c>
    </row>
    <row r="51" spans="8:18" ht="18.75">
      <c r="H51" s="4" t="s">
        <v>645</v>
      </c>
      <c r="I51" s="18">
        <v>1</v>
      </c>
      <c r="J51" s="15">
        <v>4</v>
      </c>
      <c r="K51" s="86" t="s">
        <v>540</v>
      </c>
      <c r="L51" s="87" t="s">
        <v>227</v>
      </c>
      <c r="M51" s="87" t="s">
        <v>239</v>
      </c>
      <c r="N51" s="87" t="s">
        <v>268</v>
      </c>
      <c r="O51" s="5"/>
      <c r="P51" s="167">
        <f>P52+P55</f>
        <v>6632.5</v>
      </c>
      <c r="Q51" s="167">
        <f>Q52+Q55</f>
        <v>6717.5</v>
      </c>
      <c r="R51" s="167">
        <f>R52+R55</f>
        <v>6778.1</v>
      </c>
    </row>
    <row r="52" spans="8:18" ht="18.75">
      <c r="H52" s="4" t="s">
        <v>62</v>
      </c>
      <c r="I52" s="18">
        <v>1</v>
      </c>
      <c r="J52" s="15">
        <v>4</v>
      </c>
      <c r="K52" s="86" t="s">
        <v>540</v>
      </c>
      <c r="L52" s="87" t="s">
        <v>227</v>
      </c>
      <c r="M52" s="87" t="s">
        <v>239</v>
      </c>
      <c r="N52" s="87" t="s">
        <v>271</v>
      </c>
      <c r="O52" s="5"/>
      <c r="P52" s="167">
        <f>P53+P54</f>
        <v>4261.8</v>
      </c>
      <c r="Q52" s="167">
        <f>Q53+Q54</f>
        <v>4242.5</v>
      </c>
      <c r="R52" s="167">
        <f>R53+R54</f>
        <v>4204.1</v>
      </c>
    </row>
    <row r="53" spans="8:18" ht="18.75">
      <c r="H53" s="10" t="s">
        <v>211</v>
      </c>
      <c r="I53" s="6">
        <v>1</v>
      </c>
      <c r="J53" s="15">
        <v>4</v>
      </c>
      <c r="K53" s="86" t="s">
        <v>540</v>
      </c>
      <c r="L53" s="87" t="s">
        <v>227</v>
      </c>
      <c r="M53" s="87" t="s">
        <v>239</v>
      </c>
      <c r="N53" s="87" t="s">
        <v>271</v>
      </c>
      <c r="O53" s="5">
        <v>120</v>
      </c>
      <c r="P53" s="167">
        <v>3761.8</v>
      </c>
      <c r="Q53" s="167">
        <v>4042.5</v>
      </c>
      <c r="R53" s="167">
        <v>4204.1</v>
      </c>
    </row>
    <row r="54" spans="8:18" ht="18.75">
      <c r="H54" s="10" t="s">
        <v>308</v>
      </c>
      <c r="I54" s="6">
        <v>1</v>
      </c>
      <c r="J54" s="15">
        <v>4</v>
      </c>
      <c r="K54" s="86" t="s">
        <v>540</v>
      </c>
      <c r="L54" s="87" t="s">
        <v>227</v>
      </c>
      <c r="M54" s="87" t="s">
        <v>239</v>
      </c>
      <c r="N54" s="87" t="s">
        <v>271</v>
      </c>
      <c r="O54" s="5">
        <v>240</v>
      </c>
      <c r="P54" s="167">
        <v>500</v>
      </c>
      <c r="Q54" s="167">
        <v>200</v>
      </c>
      <c r="R54" s="167">
        <v>0</v>
      </c>
    </row>
    <row r="55" spans="8:18" ht="31.5">
      <c r="H55" s="10" t="s">
        <v>387</v>
      </c>
      <c r="I55" s="6">
        <v>1</v>
      </c>
      <c r="J55" s="15">
        <v>4</v>
      </c>
      <c r="K55" s="86" t="s">
        <v>540</v>
      </c>
      <c r="L55" s="87" t="s">
        <v>227</v>
      </c>
      <c r="M55" s="87" t="s">
        <v>239</v>
      </c>
      <c r="N55" s="87" t="s">
        <v>386</v>
      </c>
      <c r="O55" s="5"/>
      <c r="P55" s="167">
        <f>P56</f>
        <v>2370.7</v>
      </c>
      <c r="Q55" s="167">
        <f>Q56</f>
        <v>2475</v>
      </c>
      <c r="R55" s="167">
        <f>R56</f>
        <v>2574</v>
      </c>
    </row>
    <row r="56" spans="8:18" ht="18.75">
      <c r="H56" s="10" t="s">
        <v>211</v>
      </c>
      <c r="I56" s="6">
        <v>1</v>
      </c>
      <c r="J56" s="15">
        <v>4</v>
      </c>
      <c r="K56" s="86" t="s">
        <v>540</v>
      </c>
      <c r="L56" s="87" t="s">
        <v>227</v>
      </c>
      <c r="M56" s="87" t="s">
        <v>239</v>
      </c>
      <c r="N56" s="87" t="s">
        <v>386</v>
      </c>
      <c r="O56" s="5">
        <v>120</v>
      </c>
      <c r="P56" s="167">
        <v>2370.7</v>
      </c>
      <c r="Q56" s="167">
        <v>2475</v>
      </c>
      <c r="R56" s="167">
        <v>2574</v>
      </c>
    </row>
    <row r="57" spans="8:18" ht="19.5">
      <c r="H57" s="300" t="s">
        <v>266</v>
      </c>
      <c r="I57" s="118">
        <v>1</v>
      </c>
      <c r="J57" s="118">
        <v>5</v>
      </c>
      <c r="K57" s="119"/>
      <c r="L57" s="120"/>
      <c r="M57" s="120"/>
      <c r="N57" s="120"/>
      <c r="O57" s="117"/>
      <c r="P57" s="164">
        <f>P58</f>
        <v>0.8</v>
      </c>
      <c r="Q57" s="164">
        <f aca="true" t="shared" si="1" ref="Q57:R60">Q58</f>
        <v>0.8</v>
      </c>
      <c r="R57" s="164">
        <f t="shared" si="1"/>
        <v>0.8</v>
      </c>
    </row>
    <row r="58" spans="8:18" ht="31.5">
      <c r="H58" s="10" t="s">
        <v>570</v>
      </c>
      <c r="I58" s="15">
        <v>1</v>
      </c>
      <c r="J58" s="15">
        <v>5</v>
      </c>
      <c r="K58" s="86" t="s">
        <v>540</v>
      </c>
      <c r="L58" s="87" t="s">
        <v>227</v>
      </c>
      <c r="M58" s="87" t="s">
        <v>236</v>
      </c>
      <c r="N58" s="87" t="s">
        <v>268</v>
      </c>
      <c r="O58" s="9"/>
      <c r="P58" s="165">
        <f>P59</f>
        <v>0.8</v>
      </c>
      <c r="Q58" s="165">
        <f t="shared" si="1"/>
        <v>0.8</v>
      </c>
      <c r="R58" s="165">
        <f t="shared" si="1"/>
        <v>0.8</v>
      </c>
    </row>
    <row r="59" spans="8:18" ht="31.5">
      <c r="H59" s="10" t="s">
        <v>572</v>
      </c>
      <c r="I59" s="15">
        <v>1</v>
      </c>
      <c r="J59" s="15">
        <v>5</v>
      </c>
      <c r="K59" s="86" t="s">
        <v>540</v>
      </c>
      <c r="L59" s="87" t="s">
        <v>227</v>
      </c>
      <c r="M59" s="87" t="s">
        <v>230</v>
      </c>
      <c r="N59" s="87" t="s">
        <v>268</v>
      </c>
      <c r="O59" s="9"/>
      <c r="P59" s="165">
        <f>P60</f>
        <v>0.8</v>
      </c>
      <c r="Q59" s="165">
        <f t="shared" si="1"/>
        <v>0.8</v>
      </c>
      <c r="R59" s="165">
        <f t="shared" si="1"/>
        <v>0.8</v>
      </c>
    </row>
    <row r="60" spans="8:18" ht="31.5">
      <c r="H60" s="10" t="s">
        <v>333</v>
      </c>
      <c r="I60" s="15">
        <v>1</v>
      </c>
      <c r="J60" s="15">
        <v>5</v>
      </c>
      <c r="K60" s="86" t="s">
        <v>540</v>
      </c>
      <c r="L60" s="87" t="s">
        <v>227</v>
      </c>
      <c r="M60" s="87" t="s">
        <v>230</v>
      </c>
      <c r="N60" s="87" t="s">
        <v>332</v>
      </c>
      <c r="O60" s="9"/>
      <c r="P60" s="165">
        <f>P61</f>
        <v>0.8</v>
      </c>
      <c r="Q60" s="165">
        <f t="shared" si="1"/>
        <v>0.8</v>
      </c>
      <c r="R60" s="165">
        <f t="shared" si="1"/>
        <v>0.8</v>
      </c>
    </row>
    <row r="61" spans="8:18" ht="18.75">
      <c r="H61" s="4" t="s">
        <v>308</v>
      </c>
      <c r="I61" s="15">
        <v>1</v>
      </c>
      <c r="J61" s="15">
        <v>5</v>
      </c>
      <c r="K61" s="86" t="s">
        <v>540</v>
      </c>
      <c r="L61" s="87" t="s">
        <v>227</v>
      </c>
      <c r="M61" s="87" t="s">
        <v>230</v>
      </c>
      <c r="N61" s="87" t="s">
        <v>332</v>
      </c>
      <c r="O61" s="9">
        <v>240</v>
      </c>
      <c r="P61" s="165">
        <v>0.8</v>
      </c>
      <c r="Q61" s="167">
        <v>0.8</v>
      </c>
      <c r="R61" s="167">
        <v>0.8</v>
      </c>
    </row>
    <row r="62" spans="8:18" ht="31.5">
      <c r="H62" s="300" t="s">
        <v>79</v>
      </c>
      <c r="I62" s="118">
        <v>1</v>
      </c>
      <c r="J62" s="118">
        <v>6</v>
      </c>
      <c r="K62" s="118"/>
      <c r="L62" s="120"/>
      <c r="M62" s="120"/>
      <c r="N62" s="120"/>
      <c r="O62" s="117"/>
      <c r="P62" s="299">
        <f>P63+P80</f>
        <v>10924.1</v>
      </c>
      <c r="Q62" s="299">
        <f>Q63+Q80</f>
        <v>11513</v>
      </c>
      <c r="R62" s="299">
        <f>R63+R80</f>
        <v>11919.8</v>
      </c>
    </row>
    <row r="63" spans="8:18" ht="31.5">
      <c r="H63" s="10" t="s">
        <v>628</v>
      </c>
      <c r="I63" s="15">
        <v>1</v>
      </c>
      <c r="J63" s="15">
        <v>6</v>
      </c>
      <c r="K63" s="86" t="s">
        <v>232</v>
      </c>
      <c r="L63" s="87" t="s">
        <v>227</v>
      </c>
      <c r="M63" s="87" t="s">
        <v>236</v>
      </c>
      <c r="N63" s="87" t="s">
        <v>268</v>
      </c>
      <c r="O63" s="5"/>
      <c r="P63" s="167">
        <f>P64+P68+P76</f>
        <v>9269.5</v>
      </c>
      <c r="Q63" s="167">
        <f>Q64+Q68+Q76</f>
        <v>9762.6</v>
      </c>
      <c r="R63" s="167">
        <f>R64+R68+R76</f>
        <v>10104.5</v>
      </c>
    </row>
    <row r="64" spans="8:18" ht="31.5">
      <c r="H64" s="10" t="s">
        <v>629</v>
      </c>
      <c r="I64" s="15">
        <v>1</v>
      </c>
      <c r="J64" s="15">
        <v>6</v>
      </c>
      <c r="K64" s="86" t="s">
        <v>232</v>
      </c>
      <c r="L64" s="87" t="s">
        <v>229</v>
      </c>
      <c r="M64" s="87" t="s">
        <v>236</v>
      </c>
      <c r="N64" s="87" t="s">
        <v>268</v>
      </c>
      <c r="O64" s="5"/>
      <c r="P64" s="167">
        <f>P65</f>
        <v>20</v>
      </c>
      <c r="Q64" s="167">
        <f aca="true" t="shared" si="2" ref="Q64:R66">Q65</f>
        <v>20</v>
      </c>
      <c r="R64" s="167">
        <f t="shared" si="2"/>
        <v>20</v>
      </c>
    </row>
    <row r="65" spans="8:18" ht="31.5">
      <c r="H65" s="10" t="s">
        <v>630</v>
      </c>
      <c r="I65" s="15">
        <v>1</v>
      </c>
      <c r="J65" s="15">
        <v>6</v>
      </c>
      <c r="K65" s="86" t="s">
        <v>232</v>
      </c>
      <c r="L65" s="87" t="s">
        <v>229</v>
      </c>
      <c r="M65" s="87" t="s">
        <v>244</v>
      </c>
      <c r="N65" s="87" t="s">
        <v>268</v>
      </c>
      <c r="O65" s="5"/>
      <c r="P65" s="167">
        <f>P66</f>
        <v>20</v>
      </c>
      <c r="Q65" s="167">
        <f t="shared" si="2"/>
        <v>20</v>
      </c>
      <c r="R65" s="167">
        <f t="shared" si="2"/>
        <v>20</v>
      </c>
    </row>
    <row r="66" spans="8:18" ht="18.75">
      <c r="H66" s="10" t="s">
        <v>62</v>
      </c>
      <c r="I66" s="15">
        <v>1</v>
      </c>
      <c r="J66" s="15">
        <v>6</v>
      </c>
      <c r="K66" s="86" t="s">
        <v>232</v>
      </c>
      <c r="L66" s="87" t="s">
        <v>229</v>
      </c>
      <c r="M66" s="87" t="s">
        <v>244</v>
      </c>
      <c r="N66" s="87" t="s">
        <v>271</v>
      </c>
      <c r="O66" s="5"/>
      <c r="P66" s="167">
        <f>P67</f>
        <v>20</v>
      </c>
      <c r="Q66" s="167">
        <f t="shared" si="2"/>
        <v>20</v>
      </c>
      <c r="R66" s="167">
        <f t="shared" si="2"/>
        <v>20</v>
      </c>
    </row>
    <row r="67" spans="8:18" ht="18.75">
      <c r="H67" s="4" t="s">
        <v>308</v>
      </c>
      <c r="I67" s="15">
        <v>1</v>
      </c>
      <c r="J67" s="15">
        <v>6</v>
      </c>
      <c r="K67" s="86" t="s">
        <v>232</v>
      </c>
      <c r="L67" s="87" t="s">
        <v>229</v>
      </c>
      <c r="M67" s="87" t="s">
        <v>244</v>
      </c>
      <c r="N67" s="87" t="s">
        <v>271</v>
      </c>
      <c r="O67" s="5">
        <v>240</v>
      </c>
      <c r="P67" s="167">
        <v>20</v>
      </c>
      <c r="Q67" s="167">
        <v>20</v>
      </c>
      <c r="R67" s="167">
        <v>20</v>
      </c>
    </row>
    <row r="68" spans="8:18" ht="31.5">
      <c r="H68" s="10" t="s">
        <v>631</v>
      </c>
      <c r="I68" s="15">
        <v>1</v>
      </c>
      <c r="J68" s="15">
        <v>6</v>
      </c>
      <c r="K68" s="86" t="s">
        <v>232</v>
      </c>
      <c r="L68" s="87" t="s">
        <v>379</v>
      </c>
      <c r="M68" s="87" t="s">
        <v>236</v>
      </c>
      <c r="N68" s="87" t="s">
        <v>557</v>
      </c>
      <c r="O68" s="5"/>
      <c r="P68" s="167">
        <f>P69</f>
        <v>9229.5</v>
      </c>
      <c r="Q68" s="167">
        <f>Q69</f>
        <v>9722.6</v>
      </c>
      <c r="R68" s="167">
        <f>R69</f>
        <v>10064.5</v>
      </c>
    </row>
    <row r="69" spans="8:18" ht="63">
      <c r="H69" s="10" t="s">
        <v>632</v>
      </c>
      <c r="I69" s="15">
        <v>1</v>
      </c>
      <c r="J69" s="15">
        <v>6</v>
      </c>
      <c r="K69" s="86" t="s">
        <v>232</v>
      </c>
      <c r="L69" s="87" t="s">
        <v>379</v>
      </c>
      <c r="M69" s="87" t="s">
        <v>228</v>
      </c>
      <c r="N69" s="87" t="s">
        <v>268</v>
      </c>
      <c r="O69" s="5"/>
      <c r="P69" s="167">
        <f>P70+P74</f>
        <v>9229.5</v>
      </c>
      <c r="Q69" s="167">
        <f>Q70+Q74</f>
        <v>9722.6</v>
      </c>
      <c r="R69" s="167">
        <f>R70+R74</f>
        <v>10064.5</v>
      </c>
    </row>
    <row r="70" spans="8:18" ht="18.75">
      <c r="H70" s="10" t="s">
        <v>62</v>
      </c>
      <c r="I70" s="15">
        <v>1</v>
      </c>
      <c r="J70" s="15">
        <v>6</v>
      </c>
      <c r="K70" s="86" t="s">
        <v>232</v>
      </c>
      <c r="L70" s="87" t="s">
        <v>379</v>
      </c>
      <c r="M70" s="87" t="s">
        <v>228</v>
      </c>
      <c r="N70" s="87" t="s">
        <v>271</v>
      </c>
      <c r="O70" s="5"/>
      <c r="P70" s="167">
        <f>P71+P72+P73</f>
        <v>8184.2</v>
      </c>
      <c r="Q70" s="167">
        <f>Q71+Q72+Q73</f>
        <v>8635.5</v>
      </c>
      <c r="R70" s="167">
        <f>R71+R72+R73</f>
        <v>8934</v>
      </c>
    </row>
    <row r="71" spans="8:18" ht="18.75">
      <c r="H71" s="10" t="s">
        <v>211</v>
      </c>
      <c r="I71" s="15">
        <v>1</v>
      </c>
      <c r="J71" s="15">
        <v>6</v>
      </c>
      <c r="K71" s="86" t="s">
        <v>232</v>
      </c>
      <c r="L71" s="87" t="s">
        <v>379</v>
      </c>
      <c r="M71" s="87" t="s">
        <v>228</v>
      </c>
      <c r="N71" s="87" t="s">
        <v>271</v>
      </c>
      <c r="O71" s="5">
        <v>120</v>
      </c>
      <c r="P71" s="167">
        <v>7053.9</v>
      </c>
      <c r="Q71" s="167">
        <v>7505.2</v>
      </c>
      <c r="R71" s="167">
        <v>7803.7</v>
      </c>
    </row>
    <row r="72" spans="8:18" ht="18.75">
      <c r="H72" s="4" t="s">
        <v>308</v>
      </c>
      <c r="I72" s="15">
        <v>1</v>
      </c>
      <c r="J72" s="15">
        <v>6</v>
      </c>
      <c r="K72" s="86" t="s">
        <v>232</v>
      </c>
      <c r="L72" s="87" t="s">
        <v>379</v>
      </c>
      <c r="M72" s="87" t="s">
        <v>228</v>
      </c>
      <c r="N72" s="87" t="s">
        <v>271</v>
      </c>
      <c r="O72" s="5">
        <v>240</v>
      </c>
      <c r="P72" s="167">
        <v>1117.3</v>
      </c>
      <c r="Q72" s="167">
        <v>1117.3</v>
      </c>
      <c r="R72" s="167">
        <v>1117.3</v>
      </c>
    </row>
    <row r="73" spans="8:18" ht="18.75">
      <c r="H73" s="10" t="s">
        <v>309</v>
      </c>
      <c r="I73" s="15">
        <v>1</v>
      </c>
      <c r="J73" s="15">
        <v>6</v>
      </c>
      <c r="K73" s="86" t="s">
        <v>232</v>
      </c>
      <c r="L73" s="87" t="s">
        <v>379</v>
      </c>
      <c r="M73" s="87" t="s">
        <v>228</v>
      </c>
      <c r="N73" s="87" t="s">
        <v>271</v>
      </c>
      <c r="O73" s="5">
        <v>850</v>
      </c>
      <c r="P73" s="167">
        <v>13</v>
      </c>
      <c r="Q73" s="167">
        <v>13</v>
      </c>
      <c r="R73" s="167">
        <v>13</v>
      </c>
    </row>
    <row r="74" spans="8:18" ht="31.5">
      <c r="H74" s="10" t="s">
        <v>387</v>
      </c>
      <c r="I74" s="6">
        <v>1</v>
      </c>
      <c r="J74" s="15">
        <v>6</v>
      </c>
      <c r="K74" s="86" t="s">
        <v>232</v>
      </c>
      <c r="L74" s="87" t="s">
        <v>379</v>
      </c>
      <c r="M74" s="87" t="s">
        <v>228</v>
      </c>
      <c r="N74" s="87" t="s">
        <v>386</v>
      </c>
      <c r="O74" s="5"/>
      <c r="P74" s="167">
        <f>P75</f>
        <v>1045.3</v>
      </c>
      <c r="Q74" s="167">
        <f>Q75</f>
        <v>1087.1</v>
      </c>
      <c r="R74" s="167">
        <f>R75</f>
        <v>1130.5</v>
      </c>
    </row>
    <row r="75" spans="8:18" ht="18.75">
      <c r="H75" s="10" t="s">
        <v>211</v>
      </c>
      <c r="I75" s="6">
        <v>1</v>
      </c>
      <c r="J75" s="15">
        <v>6</v>
      </c>
      <c r="K75" s="86" t="s">
        <v>232</v>
      </c>
      <c r="L75" s="87" t="s">
        <v>379</v>
      </c>
      <c r="M75" s="87" t="s">
        <v>228</v>
      </c>
      <c r="N75" s="87" t="s">
        <v>386</v>
      </c>
      <c r="O75" s="5">
        <v>120</v>
      </c>
      <c r="P75" s="165">
        <v>1045.3</v>
      </c>
      <c r="Q75" s="165">
        <v>1087.1</v>
      </c>
      <c r="R75" s="165">
        <v>1130.5</v>
      </c>
    </row>
    <row r="76" spans="8:18" ht="18.75">
      <c r="H76" s="99" t="s">
        <v>633</v>
      </c>
      <c r="I76" s="20">
        <v>1</v>
      </c>
      <c r="J76" s="15">
        <v>6</v>
      </c>
      <c r="K76" s="86" t="s">
        <v>232</v>
      </c>
      <c r="L76" s="87" t="s">
        <v>224</v>
      </c>
      <c r="M76" s="87" t="s">
        <v>236</v>
      </c>
      <c r="N76" s="87" t="s">
        <v>268</v>
      </c>
      <c r="O76" s="5"/>
      <c r="P76" s="167">
        <f>P77</f>
        <v>20</v>
      </c>
      <c r="Q76" s="167">
        <f aca="true" t="shared" si="3" ref="Q76:R78">Q77</f>
        <v>20</v>
      </c>
      <c r="R76" s="167">
        <f t="shared" si="3"/>
        <v>20</v>
      </c>
    </row>
    <row r="77" spans="8:18" ht="31.5">
      <c r="H77" s="10" t="s">
        <v>634</v>
      </c>
      <c r="I77" s="6">
        <v>1</v>
      </c>
      <c r="J77" s="15">
        <v>6</v>
      </c>
      <c r="K77" s="86" t="s">
        <v>232</v>
      </c>
      <c r="L77" s="87" t="s">
        <v>224</v>
      </c>
      <c r="M77" s="87" t="s">
        <v>228</v>
      </c>
      <c r="N77" s="87" t="s">
        <v>268</v>
      </c>
      <c r="O77" s="5"/>
      <c r="P77" s="167">
        <f>P78</f>
        <v>20</v>
      </c>
      <c r="Q77" s="167">
        <f t="shared" si="3"/>
        <v>20</v>
      </c>
      <c r="R77" s="167">
        <f t="shared" si="3"/>
        <v>20</v>
      </c>
    </row>
    <row r="78" spans="8:18" ht="18.75">
      <c r="H78" s="10" t="s">
        <v>481</v>
      </c>
      <c r="I78" s="6">
        <v>1</v>
      </c>
      <c r="J78" s="15">
        <v>6</v>
      </c>
      <c r="K78" s="86" t="s">
        <v>232</v>
      </c>
      <c r="L78" s="87" t="s">
        <v>224</v>
      </c>
      <c r="M78" s="87" t="s">
        <v>228</v>
      </c>
      <c r="N78" s="87" t="s">
        <v>558</v>
      </c>
      <c r="O78" s="5"/>
      <c r="P78" s="167">
        <f>P79</f>
        <v>20</v>
      </c>
      <c r="Q78" s="167">
        <f t="shared" si="3"/>
        <v>20</v>
      </c>
      <c r="R78" s="167">
        <f t="shared" si="3"/>
        <v>20</v>
      </c>
    </row>
    <row r="79" spans="8:18" ht="18.75">
      <c r="H79" s="4" t="s">
        <v>308</v>
      </c>
      <c r="I79" s="15">
        <v>1</v>
      </c>
      <c r="J79" s="15">
        <v>6</v>
      </c>
      <c r="K79" s="86" t="s">
        <v>232</v>
      </c>
      <c r="L79" s="87" t="s">
        <v>224</v>
      </c>
      <c r="M79" s="87" t="s">
        <v>228</v>
      </c>
      <c r="N79" s="87" t="s">
        <v>558</v>
      </c>
      <c r="O79" s="5">
        <v>240</v>
      </c>
      <c r="P79" s="167">
        <v>20</v>
      </c>
      <c r="Q79" s="167">
        <v>20</v>
      </c>
      <c r="R79" s="167">
        <v>20</v>
      </c>
    </row>
    <row r="80" spans="8:18" ht="18.75">
      <c r="H80" s="10" t="s">
        <v>34</v>
      </c>
      <c r="I80" s="15">
        <v>1</v>
      </c>
      <c r="J80" s="15">
        <v>6</v>
      </c>
      <c r="K80" s="15">
        <v>91</v>
      </c>
      <c r="L80" s="87" t="s">
        <v>227</v>
      </c>
      <c r="M80" s="87" t="s">
        <v>236</v>
      </c>
      <c r="N80" s="87" t="s">
        <v>268</v>
      </c>
      <c r="O80" s="9"/>
      <c r="P80" s="165">
        <f>P81+P84</f>
        <v>1654.6000000000001</v>
      </c>
      <c r="Q80" s="165">
        <f>Q81+Q84</f>
        <v>1750.4</v>
      </c>
      <c r="R80" s="165">
        <f>R81+R84</f>
        <v>1815.3</v>
      </c>
    </row>
    <row r="81" spans="8:18" ht="18.75">
      <c r="H81" s="10" t="s">
        <v>62</v>
      </c>
      <c r="I81" s="15">
        <v>1</v>
      </c>
      <c r="J81" s="15">
        <v>6</v>
      </c>
      <c r="K81" s="15">
        <v>91</v>
      </c>
      <c r="L81" s="87" t="s">
        <v>227</v>
      </c>
      <c r="M81" s="87" t="s">
        <v>236</v>
      </c>
      <c r="N81" s="87" t="s">
        <v>271</v>
      </c>
      <c r="O81" s="9"/>
      <c r="P81" s="165">
        <f>P82+P83</f>
        <v>1347.9</v>
      </c>
      <c r="Q81" s="165">
        <f>Q82+Q83</f>
        <v>1431.4</v>
      </c>
      <c r="R81" s="165">
        <f>R82+R83</f>
        <v>1483.5</v>
      </c>
    </row>
    <row r="82" spans="8:18" ht="18.75">
      <c r="H82" s="10" t="s">
        <v>211</v>
      </c>
      <c r="I82" s="15">
        <v>1</v>
      </c>
      <c r="J82" s="15">
        <v>6</v>
      </c>
      <c r="K82" s="15">
        <v>91</v>
      </c>
      <c r="L82" s="87" t="s">
        <v>227</v>
      </c>
      <c r="M82" s="87" t="s">
        <v>236</v>
      </c>
      <c r="N82" s="87" t="s">
        <v>271</v>
      </c>
      <c r="O82" s="9">
        <v>120</v>
      </c>
      <c r="P82" s="165">
        <v>1224.9</v>
      </c>
      <c r="Q82" s="166">
        <v>1306.4</v>
      </c>
      <c r="R82" s="166">
        <v>1358.5</v>
      </c>
    </row>
    <row r="83" spans="8:18" ht="18.75">
      <c r="H83" s="4" t="s">
        <v>308</v>
      </c>
      <c r="I83" s="15">
        <v>1</v>
      </c>
      <c r="J83" s="15">
        <v>6</v>
      </c>
      <c r="K83" s="15">
        <v>91</v>
      </c>
      <c r="L83" s="87" t="s">
        <v>227</v>
      </c>
      <c r="M83" s="87" t="s">
        <v>236</v>
      </c>
      <c r="N83" s="87" t="s">
        <v>271</v>
      </c>
      <c r="O83" s="9">
        <v>240</v>
      </c>
      <c r="P83" s="165">
        <v>123</v>
      </c>
      <c r="Q83" s="165">
        <v>125</v>
      </c>
      <c r="R83" s="165">
        <v>125</v>
      </c>
    </row>
    <row r="84" spans="8:18" ht="31.5">
      <c r="H84" s="10" t="s">
        <v>387</v>
      </c>
      <c r="I84" s="15">
        <v>1</v>
      </c>
      <c r="J84" s="15">
        <v>6</v>
      </c>
      <c r="K84" s="15">
        <v>91</v>
      </c>
      <c r="L84" s="87" t="s">
        <v>227</v>
      </c>
      <c r="M84" s="87" t="s">
        <v>236</v>
      </c>
      <c r="N84" s="87" t="s">
        <v>386</v>
      </c>
      <c r="O84" s="9"/>
      <c r="P84" s="165">
        <f>P85</f>
        <v>306.7</v>
      </c>
      <c r="Q84" s="165">
        <f>Q85</f>
        <v>319</v>
      </c>
      <c r="R84" s="165">
        <f>R85</f>
        <v>331.8</v>
      </c>
    </row>
    <row r="85" spans="8:18" ht="18.75">
      <c r="H85" s="10" t="s">
        <v>211</v>
      </c>
      <c r="I85" s="15">
        <v>1</v>
      </c>
      <c r="J85" s="15">
        <v>6</v>
      </c>
      <c r="K85" s="15">
        <v>91</v>
      </c>
      <c r="L85" s="87" t="s">
        <v>227</v>
      </c>
      <c r="M85" s="87" t="s">
        <v>236</v>
      </c>
      <c r="N85" s="87" t="s">
        <v>386</v>
      </c>
      <c r="O85" s="9">
        <v>120</v>
      </c>
      <c r="P85" s="165">
        <v>306.7</v>
      </c>
      <c r="Q85" s="165">
        <v>319</v>
      </c>
      <c r="R85" s="165">
        <v>331.8</v>
      </c>
    </row>
    <row r="86" spans="8:18" ht="19.5">
      <c r="H86" s="116" t="s">
        <v>78</v>
      </c>
      <c r="I86" s="118">
        <v>1</v>
      </c>
      <c r="J86" s="118">
        <v>11</v>
      </c>
      <c r="K86" s="119"/>
      <c r="L86" s="120"/>
      <c r="M86" s="120"/>
      <c r="N86" s="120"/>
      <c r="O86" s="117"/>
      <c r="P86" s="164">
        <f>P87</f>
        <v>500</v>
      </c>
      <c r="Q86" s="164">
        <f aca="true" t="shared" si="4" ref="Q86:R88">Q87</f>
        <v>500</v>
      </c>
      <c r="R86" s="164">
        <f t="shared" si="4"/>
        <v>500</v>
      </c>
    </row>
    <row r="87" spans="8:18" ht="18.75">
      <c r="H87" s="10" t="s">
        <v>78</v>
      </c>
      <c r="I87" s="15">
        <v>1</v>
      </c>
      <c r="J87" s="15">
        <v>11</v>
      </c>
      <c r="K87" s="86" t="s">
        <v>63</v>
      </c>
      <c r="L87" s="87" t="s">
        <v>227</v>
      </c>
      <c r="M87" s="87" t="s">
        <v>236</v>
      </c>
      <c r="N87" s="87" t="s">
        <v>268</v>
      </c>
      <c r="O87" s="9"/>
      <c r="P87" s="165">
        <f>P88</f>
        <v>500</v>
      </c>
      <c r="Q87" s="165">
        <f t="shared" si="4"/>
        <v>500</v>
      </c>
      <c r="R87" s="165">
        <f t="shared" si="4"/>
        <v>500</v>
      </c>
    </row>
    <row r="88" spans="8:18" ht="18.75">
      <c r="H88" s="10" t="s">
        <v>72</v>
      </c>
      <c r="I88" s="15">
        <v>1</v>
      </c>
      <c r="J88" s="15">
        <v>11</v>
      </c>
      <c r="K88" s="86" t="s">
        <v>63</v>
      </c>
      <c r="L88" s="87" t="s">
        <v>238</v>
      </c>
      <c r="M88" s="87" t="s">
        <v>236</v>
      </c>
      <c r="N88" s="87" t="s">
        <v>268</v>
      </c>
      <c r="O88" s="9"/>
      <c r="P88" s="165">
        <f>P89</f>
        <v>500</v>
      </c>
      <c r="Q88" s="165">
        <f t="shared" si="4"/>
        <v>500</v>
      </c>
      <c r="R88" s="165">
        <f t="shared" si="4"/>
        <v>500</v>
      </c>
    </row>
    <row r="89" spans="8:18" ht="18.75">
      <c r="H89" s="4" t="s">
        <v>220</v>
      </c>
      <c r="I89" s="15">
        <v>1</v>
      </c>
      <c r="J89" s="15">
        <v>11</v>
      </c>
      <c r="K89" s="86" t="s">
        <v>63</v>
      </c>
      <c r="L89" s="87" t="s">
        <v>238</v>
      </c>
      <c r="M89" s="87" t="s">
        <v>236</v>
      </c>
      <c r="N89" s="87" t="s">
        <v>268</v>
      </c>
      <c r="O89" s="9">
        <v>870</v>
      </c>
      <c r="P89" s="165">
        <v>500</v>
      </c>
      <c r="Q89" s="167">
        <v>500</v>
      </c>
      <c r="R89" s="167">
        <v>500</v>
      </c>
    </row>
    <row r="90" spans="8:18" ht="19.5">
      <c r="H90" s="116" t="s">
        <v>213</v>
      </c>
      <c r="I90" s="118">
        <v>1</v>
      </c>
      <c r="J90" s="118">
        <v>13</v>
      </c>
      <c r="K90" s="119"/>
      <c r="L90" s="120"/>
      <c r="M90" s="120"/>
      <c r="N90" s="120"/>
      <c r="O90" s="117"/>
      <c r="P90" s="164">
        <f>P91+P99+P109+P114+P136</f>
        <v>71503.6</v>
      </c>
      <c r="Q90" s="164">
        <f>Q91+Q99+Q109+Q114+Q136</f>
        <v>73380.3</v>
      </c>
      <c r="R90" s="164">
        <f>R91+R99+R109+R114+R136</f>
        <v>69980.8</v>
      </c>
    </row>
    <row r="91" spans="8:18" ht="31.5">
      <c r="H91" s="10" t="s">
        <v>568</v>
      </c>
      <c r="I91" s="15">
        <v>1</v>
      </c>
      <c r="J91" s="15">
        <v>13</v>
      </c>
      <c r="K91" s="86" t="s">
        <v>243</v>
      </c>
      <c r="L91" s="87" t="s">
        <v>227</v>
      </c>
      <c r="M91" s="87" t="s">
        <v>236</v>
      </c>
      <c r="N91" s="87" t="s">
        <v>268</v>
      </c>
      <c r="O91" s="9"/>
      <c r="P91" s="165">
        <f>P92+P95</f>
        <v>319</v>
      </c>
      <c r="Q91" s="165">
        <f>Q92+Q95</f>
        <v>319</v>
      </c>
      <c r="R91" s="165">
        <f>R92+R95</f>
        <v>319</v>
      </c>
    </row>
    <row r="92" spans="8:18" ht="18.75">
      <c r="H92" s="2" t="s">
        <v>376</v>
      </c>
      <c r="I92" s="15">
        <v>1</v>
      </c>
      <c r="J92" s="15">
        <v>13</v>
      </c>
      <c r="K92" s="86" t="s">
        <v>243</v>
      </c>
      <c r="L92" s="87" t="s">
        <v>227</v>
      </c>
      <c r="M92" s="87" t="s">
        <v>228</v>
      </c>
      <c r="N92" s="87" t="s">
        <v>268</v>
      </c>
      <c r="O92" s="9"/>
      <c r="P92" s="165">
        <f aca="true" t="shared" si="5" ref="P92:R93">P93</f>
        <v>200</v>
      </c>
      <c r="Q92" s="165">
        <f t="shared" si="5"/>
        <v>200</v>
      </c>
      <c r="R92" s="165">
        <f t="shared" si="5"/>
        <v>200</v>
      </c>
    </row>
    <row r="93" spans="8:18" ht="31.5">
      <c r="H93" s="17" t="s">
        <v>1</v>
      </c>
      <c r="I93" s="15">
        <v>1</v>
      </c>
      <c r="J93" s="15">
        <v>13</v>
      </c>
      <c r="K93" s="86" t="s">
        <v>243</v>
      </c>
      <c r="L93" s="87" t="s">
        <v>227</v>
      </c>
      <c r="M93" s="87" t="s">
        <v>228</v>
      </c>
      <c r="N93" s="87" t="s">
        <v>2</v>
      </c>
      <c r="O93" s="9"/>
      <c r="P93" s="165">
        <f t="shared" si="5"/>
        <v>200</v>
      </c>
      <c r="Q93" s="165">
        <f t="shared" si="5"/>
        <v>200</v>
      </c>
      <c r="R93" s="165">
        <f t="shared" si="5"/>
        <v>200</v>
      </c>
    </row>
    <row r="94" spans="8:18" ht="18.75">
      <c r="H94" s="4" t="s">
        <v>264</v>
      </c>
      <c r="I94" s="15">
        <v>1</v>
      </c>
      <c r="J94" s="15">
        <v>13</v>
      </c>
      <c r="K94" s="86" t="s">
        <v>243</v>
      </c>
      <c r="L94" s="87" t="s">
        <v>227</v>
      </c>
      <c r="M94" s="87" t="s">
        <v>228</v>
      </c>
      <c r="N94" s="87" t="s">
        <v>2</v>
      </c>
      <c r="O94" s="9">
        <v>340</v>
      </c>
      <c r="P94" s="165">
        <v>200</v>
      </c>
      <c r="Q94" s="167">
        <v>200</v>
      </c>
      <c r="R94" s="167">
        <v>200</v>
      </c>
    </row>
    <row r="95" spans="8:18" ht="18.75">
      <c r="H95" s="4" t="s">
        <v>377</v>
      </c>
      <c r="I95" s="15">
        <v>1</v>
      </c>
      <c r="J95" s="15">
        <v>13</v>
      </c>
      <c r="K95" s="86" t="s">
        <v>243</v>
      </c>
      <c r="L95" s="87" t="s">
        <v>227</v>
      </c>
      <c r="M95" s="87" t="s">
        <v>243</v>
      </c>
      <c r="N95" s="87" t="s">
        <v>268</v>
      </c>
      <c r="O95" s="9"/>
      <c r="P95" s="165">
        <f>P96</f>
        <v>119</v>
      </c>
      <c r="Q95" s="165">
        <f>Q96</f>
        <v>119</v>
      </c>
      <c r="R95" s="165">
        <f>R96</f>
        <v>119</v>
      </c>
    </row>
    <row r="96" spans="8:18" ht="31.5">
      <c r="H96" s="4" t="s">
        <v>1</v>
      </c>
      <c r="I96" s="15">
        <v>1</v>
      </c>
      <c r="J96" s="15">
        <v>13</v>
      </c>
      <c r="K96" s="86" t="s">
        <v>243</v>
      </c>
      <c r="L96" s="87" t="s">
        <v>227</v>
      </c>
      <c r="M96" s="87" t="s">
        <v>243</v>
      </c>
      <c r="N96" s="87" t="s">
        <v>2</v>
      </c>
      <c r="O96" s="9"/>
      <c r="P96" s="165">
        <f>P97+P98</f>
        <v>119</v>
      </c>
      <c r="Q96" s="165">
        <f>Q97+Q98</f>
        <v>119</v>
      </c>
      <c r="R96" s="165">
        <f>R97+R98</f>
        <v>119</v>
      </c>
    </row>
    <row r="97" spans="8:18" ht="18.75">
      <c r="H97" s="10" t="s">
        <v>211</v>
      </c>
      <c r="I97" s="15">
        <v>1</v>
      </c>
      <c r="J97" s="15">
        <v>13</v>
      </c>
      <c r="K97" s="86" t="s">
        <v>243</v>
      </c>
      <c r="L97" s="87" t="s">
        <v>227</v>
      </c>
      <c r="M97" s="87" t="s">
        <v>243</v>
      </c>
      <c r="N97" s="87" t="s">
        <v>2</v>
      </c>
      <c r="O97" s="9">
        <v>120</v>
      </c>
      <c r="P97" s="165">
        <v>96</v>
      </c>
      <c r="Q97" s="167">
        <v>96</v>
      </c>
      <c r="R97" s="167">
        <v>96</v>
      </c>
    </row>
    <row r="98" spans="8:18" ht="18.75">
      <c r="H98" s="4" t="s">
        <v>308</v>
      </c>
      <c r="I98" s="15">
        <v>1</v>
      </c>
      <c r="J98" s="15">
        <v>13</v>
      </c>
      <c r="K98" s="86" t="s">
        <v>243</v>
      </c>
      <c r="L98" s="87" t="s">
        <v>227</v>
      </c>
      <c r="M98" s="87" t="s">
        <v>243</v>
      </c>
      <c r="N98" s="87" t="s">
        <v>2</v>
      </c>
      <c r="O98" s="9">
        <v>240</v>
      </c>
      <c r="P98" s="165">
        <v>23</v>
      </c>
      <c r="Q98" s="167">
        <v>23</v>
      </c>
      <c r="R98" s="167">
        <v>23</v>
      </c>
    </row>
    <row r="99" spans="8:18" ht="31.5">
      <c r="H99" s="10" t="s">
        <v>628</v>
      </c>
      <c r="I99" s="6">
        <v>1</v>
      </c>
      <c r="J99" s="15">
        <v>13</v>
      </c>
      <c r="K99" s="86" t="s">
        <v>232</v>
      </c>
      <c r="L99" s="87" t="s">
        <v>227</v>
      </c>
      <c r="M99" s="87" t="s">
        <v>236</v>
      </c>
      <c r="N99" s="87" t="s">
        <v>268</v>
      </c>
      <c r="O99" s="5"/>
      <c r="P99" s="167">
        <f aca="true" t="shared" si="6" ref="P99:R100">P100</f>
        <v>17992.6</v>
      </c>
      <c r="Q99" s="167">
        <f t="shared" si="6"/>
        <v>19021.5</v>
      </c>
      <c r="R99" s="167">
        <f t="shared" si="6"/>
        <v>19734.9</v>
      </c>
    </row>
    <row r="100" spans="8:18" ht="31.5">
      <c r="H100" s="10" t="s">
        <v>631</v>
      </c>
      <c r="I100" s="15">
        <v>1</v>
      </c>
      <c r="J100" s="15">
        <v>13</v>
      </c>
      <c r="K100" s="86" t="s">
        <v>232</v>
      </c>
      <c r="L100" s="87" t="s">
        <v>379</v>
      </c>
      <c r="M100" s="87" t="s">
        <v>236</v>
      </c>
      <c r="N100" s="87" t="s">
        <v>268</v>
      </c>
      <c r="O100" s="5"/>
      <c r="P100" s="167">
        <f t="shared" si="6"/>
        <v>17992.6</v>
      </c>
      <c r="Q100" s="167">
        <f t="shared" si="6"/>
        <v>19021.5</v>
      </c>
      <c r="R100" s="167">
        <f t="shared" si="6"/>
        <v>19734.9</v>
      </c>
    </row>
    <row r="101" spans="8:18" ht="31.5">
      <c r="H101" s="10" t="s">
        <v>305</v>
      </c>
      <c r="I101" s="15">
        <v>1</v>
      </c>
      <c r="J101" s="15">
        <v>13</v>
      </c>
      <c r="K101" s="86" t="s">
        <v>232</v>
      </c>
      <c r="L101" s="87" t="s">
        <v>379</v>
      </c>
      <c r="M101" s="87" t="s">
        <v>243</v>
      </c>
      <c r="N101" s="87" t="s">
        <v>268</v>
      </c>
      <c r="O101" s="5"/>
      <c r="P101" s="167">
        <f>P102+P107</f>
        <v>17992.6</v>
      </c>
      <c r="Q101" s="167">
        <f>Q102+Q107</f>
        <v>19021.5</v>
      </c>
      <c r="R101" s="167">
        <f>R102+R107</f>
        <v>19734.9</v>
      </c>
    </row>
    <row r="102" spans="8:18" ht="18.75">
      <c r="H102" s="10" t="s">
        <v>64</v>
      </c>
      <c r="I102" s="15">
        <v>1</v>
      </c>
      <c r="J102" s="15">
        <v>13</v>
      </c>
      <c r="K102" s="86" t="s">
        <v>232</v>
      </c>
      <c r="L102" s="87" t="s">
        <v>379</v>
      </c>
      <c r="M102" s="87" t="s">
        <v>243</v>
      </c>
      <c r="N102" s="87" t="s">
        <v>65</v>
      </c>
      <c r="O102" s="5"/>
      <c r="P102" s="167">
        <f>P103+P104+P105+P106</f>
        <v>14441.4</v>
      </c>
      <c r="Q102" s="167">
        <f>Q103+Q104+Q105+Q106</f>
        <v>15328.300000000001</v>
      </c>
      <c r="R102" s="167">
        <f>R103+R104+R105+R106</f>
        <v>15894</v>
      </c>
    </row>
    <row r="103" spans="8:18" ht="18.75">
      <c r="H103" s="10" t="s">
        <v>311</v>
      </c>
      <c r="I103" s="15">
        <v>1</v>
      </c>
      <c r="J103" s="15">
        <v>13</v>
      </c>
      <c r="K103" s="86" t="s">
        <v>232</v>
      </c>
      <c r="L103" s="87" t="s">
        <v>379</v>
      </c>
      <c r="M103" s="87" t="s">
        <v>243</v>
      </c>
      <c r="N103" s="87" t="s">
        <v>65</v>
      </c>
      <c r="O103" s="5">
        <v>110</v>
      </c>
      <c r="P103" s="167">
        <v>13293.8</v>
      </c>
      <c r="Q103" s="167">
        <v>14180.7</v>
      </c>
      <c r="R103" s="167">
        <v>14746.4</v>
      </c>
    </row>
    <row r="104" spans="8:18" ht="18.75">
      <c r="H104" s="4" t="s">
        <v>308</v>
      </c>
      <c r="I104" s="15">
        <v>1</v>
      </c>
      <c r="J104" s="15">
        <v>13</v>
      </c>
      <c r="K104" s="86" t="s">
        <v>232</v>
      </c>
      <c r="L104" s="87" t="s">
        <v>379</v>
      </c>
      <c r="M104" s="87" t="s">
        <v>243</v>
      </c>
      <c r="N104" s="87" t="s">
        <v>65</v>
      </c>
      <c r="O104" s="5">
        <v>240</v>
      </c>
      <c r="P104" s="167">
        <v>1145</v>
      </c>
      <c r="Q104" s="167">
        <v>1145</v>
      </c>
      <c r="R104" s="167">
        <v>1145</v>
      </c>
    </row>
    <row r="105" spans="8:18" ht="18.75">
      <c r="H105" s="10" t="s">
        <v>313</v>
      </c>
      <c r="I105" s="15">
        <v>1</v>
      </c>
      <c r="J105" s="15">
        <v>13</v>
      </c>
      <c r="K105" s="86" t="s">
        <v>232</v>
      </c>
      <c r="L105" s="87" t="s">
        <v>379</v>
      </c>
      <c r="M105" s="87" t="s">
        <v>243</v>
      </c>
      <c r="N105" s="87" t="s">
        <v>65</v>
      </c>
      <c r="O105" s="5">
        <v>320</v>
      </c>
      <c r="P105" s="167">
        <v>2</v>
      </c>
      <c r="Q105" s="167">
        <v>2</v>
      </c>
      <c r="R105" s="167">
        <v>2</v>
      </c>
    </row>
    <row r="106" spans="8:18" ht="18.75">
      <c r="H106" s="10" t="s">
        <v>309</v>
      </c>
      <c r="I106" s="15">
        <v>1</v>
      </c>
      <c r="J106" s="15">
        <v>13</v>
      </c>
      <c r="K106" s="86" t="s">
        <v>232</v>
      </c>
      <c r="L106" s="87" t="s">
        <v>379</v>
      </c>
      <c r="M106" s="87" t="s">
        <v>243</v>
      </c>
      <c r="N106" s="87" t="s">
        <v>65</v>
      </c>
      <c r="O106" s="5">
        <v>850</v>
      </c>
      <c r="P106" s="167">
        <v>0.6</v>
      </c>
      <c r="Q106" s="167">
        <v>0.6</v>
      </c>
      <c r="R106" s="167">
        <v>0.6</v>
      </c>
    </row>
    <row r="107" spans="8:18" ht="31.5">
      <c r="H107" s="10" t="s">
        <v>387</v>
      </c>
      <c r="I107" s="15">
        <v>1</v>
      </c>
      <c r="J107" s="15">
        <v>13</v>
      </c>
      <c r="K107" s="86" t="s">
        <v>232</v>
      </c>
      <c r="L107" s="87" t="s">
        <v>379</v>
      </c>
      <c r="M107" s="87" t="s">
        <v>243</v>
      </c>
      <c r="N107" s="87" t="s">
        <v>386</v>
      </c>
      <c r="O107" s="5"/>
      <c r="P107" s="167">
        <f>P108</f>
        <v>3551.2</v>
      </c>
      <c r="Q107" s="167">
        <f>Q108</f>
        <v>3693.2</v>
      </c>
      <c r="R107" s="167">
        <f>R108</f>
        <v>3840.9</v>
      </c>
    </row>
    <row r="108" spans="8:18" ht="18.75">
      <c r="H108" s="10" t="s">
        <v>311</v>
      </c>
      <c r="I108" s="15">
        <v>1</v>
      </c>
      <c r="J108" s="15">
        <v>13</v>
      </c>
      <c r="K108" s="86" t="s">
        <v>232</v>
      </c>
      <c r="L108" s="87" t="s">
        <v>379</v>
      </c>
      <c r="M108" s="87" t="s">
        <v>243</v>
      </c>
      <c r="N108" s="87" t="s">
        <v>386</v>
      </c>
      <c r="O108" s="5">
        <v>110</v>
      </c>
      <c r="P108" s="167">
        <v>3551.2</v>
      </c>
      <c r="Q108" s="167">
        <v>3693.2</v>
      </c>
      <c r="R108" s="167">
        <v>3840.9</v>
      </c>
    </row>
    <row r="109" spans="8:18" ht="31.5">
      <c r="H109" s="10" t="s">
        <v>574</v>
      </c>
      <c r="I109" s="15">
        <v>1</v>
      </c>
      <c r="J109" s="15">
        <v>13</v>
      </c>
      <c r="K109" s="86" t="s">
        <v>222</v>
      </c>
      <c r="L109" s="87" t="s">
        <v>227</v>
      </c>
      <c r="M109" s="87" t="s">
        <v>236</v>
      </c>
      <c r="N109" s="87" t="s">
        <v>268</v>
      </c>
      <c r="O109" s="9"/>
      <c r="P109" s="165">
        <f>P110</f>
        <v>500</v>
      </c>
      <c r="Q109" s="165">
        <f aca="true" t="shared" si="7" ref="Q109:R112">Q110</f>
        <v>500</v>
      </c>
      <c r="R109" s="165">
        <f t="shared" si="7"/>
        <v>500</v>
      </c>
    </row>
    <row r="110" spans="8:18" ht="18.75">
      <c r="H110" s="10" t="s">
        <v>575</v>
      </c>
      <c r="I110" s="15">
        <v>1</v>
      </c>
      <c r="J110" s="15">
        <v>13</v>
      </c>
      <c r="K110" s="86" t="s">
        <v>222</v>
      </c>
      <c r="L110" s="87" t="s">
        <v>224</v>
      </c>
      <c r="M110" s="87" t="s">
        <v>236</v>
      </c>
      <c r="N110" s="87" t="s">
        <v>268</v>
      </c>
      <c r="O110" s="9"/>
      <c r="P110" s="165">
        <f>P111</f>
        <v>500</v>
      </c>
      <c r="Q110" s="165">
        <f t="shared" si="7"/>
        <v>500</v>
      </c>
      <c r="R110" s="165">
        <f t="shared" si="7"/>
        <v>500</v>
      </c>
    </row>
    <row r="111" spans="8:18" ht="31.5">
      <c r="H111" s="10" t="s">
        <v>576</v>
      </c>
      <c r="I111" s="15">
        <v>1</v>
      </c>
      <c r="J111" s="15">
        <v>13</v>
      </c>
      <c r="K111" s="86" t="s">
        <v>222</v>
      </c>
      <c r="L111" s="87" t="s">
        <v>224</v>
      </c>
      <c r="M111" s="87" t="s">
        <v>239</v>
      </c>
      <c r="N111" s="87" t="s">
        <v>268</v>
      </c>
      <c r="O111" s="9"/>
      <c r="P111" s="165">
        <f>P112</f>
        <v>500</v>
      </c>
      <c r="Q111" s="165">
        <f t="shared" si="7"/>
        <v>500</v>
      </c>
      <c r="R111" s="165">
        <f t="shared" si="7"/>
        <v>500</v>
      </c>
    </row>
    <row r="112" spans="8:18" ht="18.75">
      <c r="H112" s="10" t="s">
        <v>32</v>
      </c>
      <c r="I112" s="15">
        <v>1</v>
      </c>
      <c r="J112" s="15">
        <v>13</v>
      </c>
      <c r="K112" s="86" t="s">
        <v>222</v>
      </c>
      <c r="L112" s="87" t="s">
        <v>224</v>
      </c>
      <c r="M112" s="87" t="s">
        <v>239</v>
      </c>
      <c r="N112" s="87" t="s">
        <v>418</v>
      </c>
      <c r="O112" s="9"/>
      <c r="P112" s="165">
        <f>P113</f>
        <v>500</v>
      </c>
      <c r="Q112" s="165">
        <f t="shared" si="7"/>
        <v>500</v>
      </c>
      <c r="R112" s="165">
        <f t="shared" si="7"/>
        <v>500</v>
      </c>
    </row>
    <row r="113" spans="8:18" ht="18.75">
      <c r="H113" s="4" t="s">
        <v>308</v>
      </c>
      <c r="I113" s="15">
        <v>1</v>
      </c>
      <c r="J113" s="15">
        <v>13</v>
      </c>
      <c r="K113" s="86" t="s">
        <v>222</v>
      </c>
      <c r="L113" s="87" t="s">
        <v>224</v>
      </c>
      <c r="M113" s="87" t="s">
        <v>239</v>
      </c>
      <c r="N113" s="87" t="s">
        <v>418</v>
      </c>
      <c r="O113" s="9">
        <v>240</v>
      </c>
      <c r="P113" s="165">
        <v>500</v>
      </c>
      <c r="Q113" s="167">
        <v>500</v>
      </c>
      <c r="R113" s="167">
        <v>500</v>
      </c>
    </row>
    <row r="114" spans="8:18" ht="31.5">
      <c r="H114" s="4" t="s">
        <v>635</v>
      </c>
      <c r="I114" s="15">
        <v>1</v>
      </c>
      <c r="J114" s="15">
        <v>13</v>
      </c>
      <c r="K114" s="86" t="s">
        <v>559</v>
      </c>
      <c r="L114" s="87" t="s">
        <v>227</v>
      </c>
      <c r="M114" s="87" t="s">
        <v>236</v>
      </c>
      <c r="N114" s="87" t="s">
        <v>268</v>
      </c>
      <c r="O114" s="5"/>
      <c r="P114" s="167">
        <f>P115+P118+P121+P125+P133</f>
        <v>7441.1</v>
      </c>
      <c r="Q114" s="167">
        <f>Q115+Q118+Q121+Q125+Q133</f>
        <v>7621.3</v>
      </c>
      <c r="R114" s="167">
        <f>R115+R118+R121+R125+R133</f>
        <v>8036.400000000001</v>
      </c>
    </row>
    <row r="115" spans="8:18" ht="18.75">
      <c r="H115" s="10" t="s">
        <v>437</v>
      </c>
      <c r="I115" s="15">
        <v>1</v>
      </c>
      <c r="J115" s="15">
        <v>13</v>
      </c>
      <c r="K115" s="86" t="s">
        <v>559</v>
      </c>
      <c r="L115" s="87" t="s">
        <v>227</v>
      </c>
      <c r="M115" s="87" t="s">
        <v>228</v>
      </c>
      <c r="N115" s="87" t="s">
        <v>268</v>
      </c>
      <c r="O115" s="5"/>
      <c r="P115" s="167">
        <f aca="true" t="shared" si="8" ref="P115:R116">P116</f>
        <v>530</v>
      </c>
      <c r="Q115" s="167">
        <f t="shared" si="8"/>
        <v>530</v>
      </c>
      <c r="R115" s="167">
        <f t="shared" si="8"/>
        <v>530</v>
      </c>
    </row>
    <row r="116" spans="8:18" ht="18.75">
      <c r="H116" s="10" t="s">
        <v>77</v>
      </c>
      <c r="I116" s="15">
        <v>1</v>
      </c>
      <c r="J116" s="15">
        <v>13</v>
      </c>
      <c r="K116" s="86" t="s">
        <v>559</v>
      </c>
      <c r="L116" s="87" t="s">
        <v>227</v>
      </c>
      <c r="M116" s="87" t="s">
        <v>228</v>
      </c>
      <c r="N116" s="87" t="s">
        <v>48</v>
      </c>
      <c r="O116" s="5"/>
      <c r="P116" s="167">
        <f t="shared" si="8"/>
        <v>530</v>
      </c>
      <c r="Q116" s="167">
        <f t="shared" si="8"/>
        <v>530</v>
      </c>
      <c r="R116" s="167">
        <f t="shared" si="8"/>
        <v>530</v>
      </c>
    </row>
    <row r="117" spans="8:18" ht="18.75">
      <c r="H117" s="4" t="s">
        <v>308</v>
      </c>
      <c r="I117" s="15">
        <v>1</v>
      </c>
      <c r="J117" s="15">
        <v>13</v>
      </c>
      <c r="K117" s="86" t="s">
        <v>559</v>
      </c>
      <c r="L117" s="87" t="s">
        <v>227</v>
      </c>
      <c r="M117" s="87" t="s">
        <v>228</v>
      </c>
      <c r="N117" s="87" t="s">
        <v>48</v>
      </c>
      <c r="O117" s="5">
        <v>240</v>
      </c>
      <c r="P117" s="167">
        <v>530</v>
      </c>
      <c r="Q117" s="167">
        <v>530</v>
      </c>
      <c r="R117" s="167">
        <v>530</v>
      </c>
    </row>
    <row r="118" spans="8:18" ht="31.5">
      <c r="H118" s="10" t="s">
        <v>438</v>
      </c>
      <c r="I118" s="15">
        <v>1</v>
      </c>
      <c r="J118" s="15">
        <v>13</v>
      </c>
      <c r="K118" s="86" t="s">
        <v>559</v>
      </c>
      <c r="L118" s="87" t="s">
        <v>227</v>
      </c>
      <c r="M118" s="87" t="s">
        <v>243</v>
      </c>
      <c r="N118" s="87" t="s">
        <v>268</v>
      </c>
      <c r="O118" s="5"/>
      <c r="P118" s="167">
        <f aca="true" t="shared" si="9" ref="P118:R119">P119</f>
        <v>110</v>
      </c>
      <c r="Q118" s="167">
        <f t="shared" si="9"/>
        <v>110</v>
      </c>
      <c r="R118" s="167">
        <f t="shared" si="9"/>
        <v>110</v>
      </c>
    </row>
    <row r="119" spans="8:18" ht="31.5">
      <c r="H119" s="10" t="s">
        <v>439</v>
      </c>
      <c r="I119" s="15">
        <v>1</v>
      </c>
      <c r="J119" s="15">
        <v>13</v>
      </c>
      <c r="K119" s="86" t="s">
        <v>559</v>
      </c>
      <c r="L119" s="87" t="s">
        <v>227</v>
      </c>
      <c r="M119" s="87" t="s">
        <v>243</v>
      </c>
      <c r="N119" s="87" t="s">
        <v>47</v>
      </c>
      <c r="O119" s="5"/>
      <c r="P119" s="167">
        <f t="shared" si="9"/>
        <v>110</v>
      </c>
      <c r="Q119" s="167">
        <f t="shared" si="9"/>
        <v>110</v>
      </c>
      <c r="R119" s="167">
        <f t="shared" si="9"/>
        <v>110</v>
      </c>
    </row>
    <row r="120" spans="8:18" ht="18.75">
      <c r="H120" s="4" t="s">
        <v>308</v>
      </c>
      <c r="I120" s="15">
        <v>1</v>
      </c>
      <c r="J120" s="15">
        <v>13</v>
      </c>
      <c r="K120" s="86" t="s">
        <v>559</v>
      </c>
      <c r="L120" s="87" t="s">
        <v>227</v>
      </c>
      <c r="M120" s="87" t="s">
        <v>243</v>
      </c>
      <c r="N120" s="87" t="s">
        <v>47</v>
      </c>
      <c r="O120" s="5">
        <v>240</v>
      </c>
      <c r="P120" s="167">
        <v>110</v>
      </c>
      <c r="Q120" s="167">
        <v>110</v>
      </c>
      <c r="R120" s="167">
        <v>110</v>
      </c>
    </row>
    <row r="121" spans="8:18" ht="31.5">
      <c r="H121" s="4" t="s">
        <v>440</v>
      </c>
      <c r="I121" s="15">
        <v>1</v>
      </c>
      <c r="J121" s="15">
        <v>13</v>
      </c>
      <c r="K121" s="86" t="s">
        <v>559</v>
      </c>
      <c r="L121" s="87" t="s">
        <v>227</v>
      </c>
      <c r="M121" s="87" t="s">
        <v>244</v>
      </c>
      <c r="N121" s="87" t="s">
        <v>268</v>
      </c>
      <c r="O121" s="5"/>
      <c r="P121" s="167">
        <f>P122</f>
        <v>132</v>
      </c>
      <c r="Q121" s="167">
        <f>Q122</f>
        <v>132</v>
      </c>
      <c r="R121" s="167">
        <f>R122</f>
        <v>132</v>
      </c>
    </row>
    <row r="122" spans="8:18" ht="18.75">
      <c r="H122" s="28" t="s">
        <v>21</v>
      </c>
      <c r="I122" s="15">
        <v>1</v>
      </c>
      <c r="J122" s="15">
        <v>13</v>
      </c>
      <c r="K122" s="15">
        <v>15</v>
      </c>
      <c r="L122" s="87" t="s">
        <v>227</v>
      </c>
      <c r="M122" s="87" t="s">
        <v>244</v>
      </c>
      <c r="N122" s="87" t="s">
        <v>20</v>
      </c>
      <c r="O122" s="5"/>
      <c r="P122" s="167">
        <f>P123+P124</f>
        <v>132</v>
      </c>
      <c r="Q122" s="167">
        <f>Q123+Q124</f>
        <v>132</v>
      </c>
      <c r="R122" s="167">
        <f>R123+R124</f>
        <v>132</v>
      </c>
    </row>
    <row r="123" spans="8:18" ht="18.75">
      <c r="H123" s="4" t="s">
        <v>308</v>
      </c>
      <c r="I123" s="15">
        <v>1</v>
      </c>
      <c r="J123" s="15">
        <v>13</v>
      </c>
      <c r="K123" s="15">
        <v>15</v>
      </c>
      <c r="L123" s="87" t="s">
        <v>227</v>
      </c>
      <c r="M123" s="87" t="s">
        <v>244</v>
      </c>
      <c r="N123" s="87" t="s">
        <v>20</v>
      </c>
      <c r="O123" s="5">
        <v>240</v>
      </c>
      <c r="P123" s="167">
        <v>110</v>
      </c>
      <c r="Q123" s="167">
        <v>110</v>
      </c>
      <c r="R123" s="167">
        <v>110</v>
      </c>
    </row>
    <row r="124" spans="8:18" ht="18.75">
      <c r="H124" s="10" t="s">
        <v>309</v>
      </c>
      <c r="I124" s="15">
        <v>1</v>
      </c>
      <c r="J124" s="15">
        <v>13</v>
      </c>
      <c r="K124" s="15">
        <v>15</v>
      </c>
      <c r="L124" s="87" t="s">
        <v>227</v>
      </c>
      <c r="M124" s="87" t="s">
        <v>244</v>
      </c>
      <c r="N124" s="87" t="s">
        <v>20</v>
      </c>
      <c r="O124" s="5">
        <v>850</v>
      </c>
      <c r="P124" s="167">
        <v>22</v>
      </c>
      <c r="Q124" s="167">
        <v>22</v>
      </c>
      <c r="R124" s="167">
        <v>22</v>
      </c>
    </row>
    <row r="125" spans="8:18" ht="18.75">
      <c r="H125" s="4" t="s">
        <v>441</v>
      </c>
      <c r="I125" s="15">
        <v>1</v>
      </c>
      <c r="J125" s="15">
        <v>13</v>
      </c>
      <c r="K125" s="15">
        <v>15</v>
      </c>
      <c r="L125" s="87" t="s">
        <v>227</v>
      </c>
      <c r="M125" s="87" t="s">
        <v>239</v>
      </c>
      <c r="N125" s="87" t="s">
        <v>268</v>
      </c>
      <c r="O125" s="5"/>
      <c r="P125" s="167">
        <f>P126+P131</f>
        <v>6635</v>
      </c>
      <c r="Q125" s="167">
        <f>Q126+Q131</f>
        <v>6815.2</v>
      </c>
      <c r="R125" s="167">
        <f>R126+R131</f>
        <v>7230.3</v>
      </c>
    </row>
    <row r="126" spans="8:18" ht="18.75">
      <c r="H126" s="10" t="s">
        <v>62</v>
      </c>
      <c r="I126" s="6">
        <v>1</v>
      </c>
      <c r="J126" s="15">
        <v>13</v>
      </c>
      <c r="K126" s="15">
        <v>15</v>
      </c>
      <c r="L126" s="87" t="s">
        <v>227</v>
      </c>
      <c r="M126" s="87" t="s">
        <v>239</v>
      </c>
      <c r="N126" s="87" t="s">
        <v>271</v>
      </c>
      <c r="O126" s="5"/>
      <c r="P126" s="167">
        <f>P127+P128+P129+P130</f>
        <v>5667.5</v>
      </c>
      <c r="Q126" s="167">
        <f>Q127+Q128+Q129+Q130</f>
        <v>5809</v>
      </c>
      <c r="R126" s="167">
        <f>R127+R128+R129+R130</f>
        <v>6183.8</v>
      </c>
    </row>
    <row r="127" spans="8:18" ht="18.75">
      <c r="H127" s="10" t="s">
        <v>211</v>
      </c>
      <c r="I127" s="6">
        <v>1</v>
      </c>
      <c r="J127" s="15">
        <v>13</v>
      </c>
      <c r="K127" s="15">
        <v>15</v>
      </c>
      <c r="L127" s="87" t="s">
        <v>227</v>
      </c>
      <c r="M127" s="87" t="s">
        <v>239</v>
      </c>
      <c r="N127" s="87" t="s">
        <v>271</v>
      </c>
      <c r="O127" s="5">
        <v>120</v>
      </c>
      <c r="P127" s="167">
        <v>5044</v>
      </c>
      <c r="Q127" s="167">
        <v>5373.5</v>
      </c>
      <c r="R127" s="167">
        <v>5592.8</v>
      </c>
    </row>
    <row r="128" spans="8:18" ht="18.75">
      <c r="H128" s="4" t="s">
        <v>308</v>
      </c>
      <c r="I128" s="6">
        <v>1</v>
      </c>
      <c r="J128" s="15">
        <v>13</v>
      </c>
      <c r="K128" s="15">
        <v>15</v>
      </c>
      <c r="L128" s="87" t="s">
        <v>227</v>
      </c>
      <c r="M128" s="87" t="s">
        <v>239</v>
      </c>
      <c r="N128" s="87" t="s">
        <v>271</v>
      </c>
      <c r="O128" s="5">
        <v>240</v>
      </c>
      <c r="P128" s="167">
        <v>582.5</v>
      </c>
      <c r="Q128" s="167">
        <v>394.5</v>
      </c>
      <c r="R128" s="167">
        <v>550</v>
      </c>
    </row>
    <row r="129" spans="8:18" ht="18.75">
      <c r="H129" s="4" t="s">
        <v>315</v>
      </c>
      <c r="I129" s="6">
        <v>1</v>
      </c>
      <c r="J129" s="15">
        <v>13</v>
      </c>
      <c r="K129" s="15">
        <v>15</v>
      </c>
      <c r="L129" s="87" t="s">
        <v>227</v>
      </c>
      <c r="M129" s="87" t="s">
        <v>239</v>
      </c>
      <c r="N129" s="87" t="s">
        <v>271</v>
      </c>
      <c r="O129" s="5">
        <v>830</v>
      </c>
      <c r="P129" s="167">
        <v>10</v>
      </c>
      <c r="Q129" s="173">
        <v>10</v>
      </c>
      <c r="R129" s="173">
        <v>10</v>
      </c>
    </row>
    <row r="130" spans="8:18" ht="18.75">
      <c r="H130" s="10" t="s">
        <v>309</v>
      </c>
      <c r="I130" s="6">
        <v>1</v>
      </c>
      <c r="J130" s="15">
        <v>13</v>
      </c>
      <c r="K130" s="15">
        <v>15</v>
      </c>
      <c r="L130" s="87" t="s">
        <v>227</v>
      </c>
      <c r="M130" s="87" t="s">
        <v>239</v>
      </c>
      <c r="N130" s="87" t="s">
        <v>271</v>
      </c>
      <c r="O130" s="5">
        <v>850</v>
      </c>
      <c r="P130" s="167">
        <v>31</v>
      </c>
      <c r="Q130" s="167">
        <v>31</v>
      </c>
      <c r="R130" s="167">
        <v>31</v>
      </c>
    </row>
    <row r="131" spans="8:18" ht="31.5">
      <c r="H131" s="10" t="s">
        <v>387</v>
      </c>
      <c r="I131" s="6">
        <v>1</v>
      </c>
      <c r="J131" s="15">
        <v>13</v>
      </c>
      <c r="K131" s="15">
        <v>15</v>
      </c>
      <c r="L131" s="87" t="s">
        <v>227</v>
      </c>
      <c r="M131" s="87" t="s">
        <v>239</v>
      </c>
      <c r="N131" s="87" t="s">
        <v>386</v>
      </c>
      <c r="O131" s="5"/>
      <c r="P131" s="167">
        <f>P132</f>
        <v>967.5</v>
      </c>
      <c r="Q131" s="167">
        <f>Q132</f>
        <v>1006.2</v>
      </c>
      <c r="R131" s="167">
        <f>R132</f>
        <v>1046.5</v>
      </c>
    </row>
    <row r="132" spans="8:18" ht="18.75">
      <c r="H132" s="10" t="s">
        <v>211</v>
      </c>
      <c r="I132" s="6">
        <v>1</v>
      </c>
      <c r="J132" s="15">
        <v>13</v>
      </c>
      <c r="K132" s="15">
        <v>15</v>
      </c>
      <c r="L132" s="87" t="s">
        <v>227</v>
      </c>
      <c r="M132" s="87" t="s">
        <v>239</v>
      </c>
      <c r="N132" s="87" t="s">
        <v>386</v>
      </c>
      <c r="O132" s="5">
        <v>120</v>
      </c>
      <c r="P132" s="167">
        <v>967.5</v>
      </c>
      <c r="Q132" s="167">
        <v>1006.2</v>
      </c>
      <c r="R132" s="167">
        <v>1046.5</v>
      </c>
    </row>
    <row r="133" spans="8:18" ht="47.25">
      <c r="H133" s="10" t="s">
        <v>435</v>
      </c>
      <c r="I133" s="6">
        <v>1</v>
      </c>
      <c r="J133" s="15">
        <v>13</v>
      </c>
      <c r="K133" s="15">
        <v>15</v>
      </c>
      <c r="L133" s="87" t="s">
        <v>227</v>
      </c>
      <c r="M133" s="87" t="s">
        <v>434</v>
      </c>
      <c r="N133" s="87" t="s">
        <v>268</v>
      </c>
      <c r="O133" s="5"/>
      <c r="P133" s="167">
        <f aca="true" t="shared" si="10" ref="P133:R134">P134</f>
        <v>34.1</v>
      </c>
      <c r="Q133" s="167">
        <f t="shared" si="10"/>
        <v>34.1</v>
      </c>
      <c r="R133" s="167">
        <f t="shared" si="10"/>
        <v>34.1</v>
      </c>
    </row>
    <row r="134" spans="8:18" ht="63">
      <c r="H134" s="10" t="s">
        <v>33</v>
      </c>
      <c r="I134" s="6">
        <v>1</v>
      </c>
      <c r="J134" s="15">
        <v>13</v>
      </c>
      <c r="K134" s="15">
        <v>15</v>
      </c>
      <c r="L134" s="87" t="s">
        <v>227</v>
      </c>
      <c r="M134" s="87" t="s">
        <v>434</v>
      </c>
      <c r="N134" s="87" t="s">
        <v>342</v>
      </c>
      <c r="O134" s="5"/>
      <c r="P134" s="167">
        <f t="shared" si="10"/>
        <v>34.1</v>
      </c>
      <c r="Q134" s="167">
        <f t="shared" si="10"/>
        <v>34.1</v>
      </c>
      <c r="R134" s="167">
        <f t="shared" si="10"/>
        <v>34.1</v>
      </c>
    </row>
    <row r="135" spans="8:18" ht="18.75">
      <c r="H135" s="4" t="s">
        <v>308</v>
      </c>
      <c r="I135" s="20">
        <v>1</v>
      </c>
      <c r="J135" s="15">
        <v>13</v>
      </c>
      <c r="K135" s="15">
        <v>15</v>
      </c>
      <c r="L135" s="87" t="s">
        <v>227</v>
      </c>
      <c r="M135" s="87" t="s">
        <v>434</v>
      </c>
      <c r="N135" s="87" t="s">
        <v>342</v>
      </c>
      <c r="O135" s="5">
        <v>240</v>
      </c>
      <c r="P135" s="167">
        <v>34.1</v>
      </c>
      <c r="Q135" s="167">
        <v>34.1</v>
      </c>
      <c r="R135" s="167">
        <v>34.1</v>
      </c>
    </row>
    <row r="136" spans="8:18" ht="31.5">
      <c r="H136" s="10" t="s">
        <v>570</v>
      </c>
      <c r="I136" s="15">
        <v>1</v>
      </c>
      <c r="J136" s="15">
        <v>13</v>
      </c>
      <c r="K136" s="86" t="s">
        <v>540</v>
      </c>
      <c r="L136" s="87" t="s">
        <v>227</v>
      </c>
      <c r="M136" s="87" t="s">
        <v>236</v>
      </c>
      <c r="N136" s="87" t="s">
        <v>268</v>
      </c>
      <c r="O136" s="9"/>
      <c r="P136" s="165">
        <f>P137+P141+P148</f>
        <v>45250.9</v>
      </c>
      <c r="Q136" s="165">
        <f>Q137+Q141+Q148</f>
        <v>45918.5</v>
      </c>
      <c r="R136" s="165">
        <f>R137+R141+R148</f>
        <v>41390.5</v>
      </c>
    </row>
    <row r="137" spans="8:18" ht="31.5">
      <c r="H137" s="10" t="s">
        <v>571</v>
      </c>
      <c r="I137" s="15">
        <v>1</v>
      </c>
      <c r="J137" s="15">
        <v>13</v>
      </c>
      <c r="K137" s="86" t="s">
        <v>540</v>
      </c>
      <c r="L137" s="87" t="s">
        <v>227</v>
      </c>
      <c r="M137" s="87" t="s">
        <v>228</v>
      </c>
      <c r="N137" s="87" t="s">
        <v>268</v>
      </c>
      <c r="O137" s="9"/>
      <c r="P137" s="165">
        <f>P138</f>
        <v>922.5</v>
      </c>
      <c r="Q137" s="165">
        <f>Q138</f>
        <v>922.5</v>
      </c>
      <c r="R137" s="165">
        <f>R138</f>
        <v>902.5</v>
      </c>
    </row>
    <row r="138" spans="8:18" ht="18.75">
      <c r="H138" s="10" t="s">
        <v>334</v>
      </c>
      <c r="I138" s="15">
        <v>1</v>
      </c>
      <c r="J138" s="15">
        <v>13</v>
      </c>
      <c r="K138" s="86" t="s">
        <v>540</v>
      </c>
      <c r="L138" s="87" t="s">
        <v>227</v>
      </c>
      <c r="M138" s="87" t="s">
        <v>228</v>
      </c>
      <c r="N138" s="87" t="s">
        <v>271</v>
      </c>
      <c r="O138" s="9"/>
      <c r="P138" s="165">
        <f>P139+P140</f>
        <v>922.5</v>
      </c>
      <c r="Q138" s="165">
        <f>Q139+Q140</f>
        <v>922.5</v>
      </c>
      <c r="R138" s="165">
        <f>R139+R140</f>
        <v>902.5</v>
      </c>
    </row>
    <row r="139" spans="8:18" ht="18.75">
      <c r="H139" s="4" t="s">
        <v>308</v>
      </c>
      <c r="I139" s="15">
        <v>1</v>
      </c>
      <c r="J139" s="15">
        <v>13</v>
      </c>
      <c r="K139" s="86" t="s">
        <v>540</v>
      </c>
      <c r="L139" s="87" t="s">
        <v>227</v>
      </c>
      <c r="M139" s="87" t="s">
        <v>228</v>
      </c>
      <c r="N139" s="87" t="s">
        <v>271</v>
      </c>
      <c r="O139" s="9">
        <v>240</v>
      </c>
      <c r="P139" s="165">
        <v>840</v>
      </c>
      <c r="Q139" s="167">
        <v>840</v>
      </c>
      <c r="R139" s="167">
        <v>820</v>
      </c>
    </row>
    <row r="140" spans="8:18" ht="18.75">
      <c r="H140" s="10" t="s">
        <v>309</v>
      </c>
      <c r="I140" s="15">
        <v>1</v>
      </c>
      <c r="J140" s="15">
        <v>13</v>
      </c>
      <c r="K140" s="86" t="s">
        <v>540</v>
      </c>
      <c r="L140" s="87" t="s">
        <v>227</v>
      </c>
      <c r="M140" s="87" t="s">
        <v>228</v>
      </c>
      <c r="N140" s="87" t="s">
        <v>271</v>
      </c>
      <c r="O140" s="9">
        <v>850</v>
      </c>
      <c r="P140" s="165">
        <v>82.5</v>
      </c>
      <c r="Q140" s="167">
        <v>82.5</v>
      </c>
      <c r="R140" s="167">
        <v>82.5</v>
      </c>
    </row>
    <row r="141" spans="8:18" ht="31.5">
      <c r="H141" s="10" t="s">
        <v>572</v>
      </c>
      <c r="I141" s="15">
        <v>1</v>
      </c>
      <c r="J141" s="15">
        <v>13</v>
      </c>
      <c r="K141" s="86" t="s">
        <v>540</v>
      </c>
      <c r="L141" s="87" t="s">
        <v>227</v>
      </c>
      <c r="M141" s="87" t="s">
        <v>230</v>
      </c>
      <c r="N141" s="87" t="s">
        <v>268</v>
      </c>
      <c r="O141" s="9"/>
      <c r="P141" s="165">
        <f>P142+P145</f>
        <v>1329.6</v>
      </c>
      <c r="Q141" s="165">
        <f>Q142+Q145</f>
        <v>1331.3</v>
      </c>
      <c r="R141" s="165">
        <f>R142+R145</f>
        <v>1332.5</v>
      </c>
    </row>
    <row r="142" spans="8:18" ht="47.25">
      <c r="H142" s="10" t="s">
        <v>280</v>
      </c>
      <c r="I142" s="15">
        <v>1</v>
      </c>
      <c r="J142" s="15">
        <v>13</v>
      </c>
      <c r="K142" s="86" t="s">
        <v>540</v>
      </c>
      <c r="L142" s="87" t="s">
        <v>227</v>
      </c>
      <c r="M142" s="87" t="s">
        <v>230</v>
      </c>
      <c r="N142" s="87" t="s">
        <v>276</v>
      </c>
      <c r="O142" s="9"/>
      <c r="P142" s="165">
        <f>P143+P144</f>
        <v>402.6</v>
      </c>
      <c r="Q142" s="165">
        <f>Q143+Q144</f>
        <v>404.3</v>
      </c>
      <c r="R142" s="165">
        <f>R143+R144</f>
        <v>405.5</v>
      </c>
    </row>
    <row r="143" spans="8:18" ht="18.75">
      <c r="H143" s="10" t="s">
        <v>211</v>
      </c>
      <c r="I143" s="15">
        <v>1</v>
      </c>
      <c r="J143" s="15">
        <v>13</v>
      </c>
      <c r="K143" s="86" t="s">
        <v>540</v>
      </c>
      <c r="L143" s="87" t="s">
        <v>227</v>
      </c>
      <c r="M143" s="87" t="s">
        <v>230</v>
      </c>
      <c r="N143" s="87" t="s">
        <v>276</v>
      </c>
      <c r="O143" s="9">
        <v>120</v>
      </c>
      <c r="P143" s="165">
        <v>301.3</v>
      </c>
      <c r="Q143" s="167">
        <v>301.3</v>
      </c>
      <c r="R143" s="167">
        <v>301.3</v>
      </c>
    </row>
    <row r="144" spans="8:18" ht="18.75">
      <c r="H144" s="4" t="s">
        <v>308</v>
      </c>
      <c r="I144" s="15">
        <v>1</v>
      </c>
      <c r="J144" s="15">
        <v>13</v>
      </c>
      <c r="K144" s="86" t="s">
        <v>540</v>
      </c>
      <c r="L144" s="87" t="s">
        <v>227</v>
      </c>
      <c r="M144" s="87" t="s">
        <v>230</v>
      </c>
      <c r="N144" s="87" t="s">
        <v>276</v>
      </c>
      <c r="O144" s="9">
        <v>240</v>
      </c>
      <c r="P144" s="165">
        <v>101.3</v>
      </c>
      <c r="Q144" s="167">
        <v>103</v>
      </c>
      <c r="R144" s="167">
        <v>104.2</v>
      </c>
    </row>
    <row r="145" spans="8:18" ht="18.75">
      <c r="H145" s="10" t="s">
        <v>353</v>
      </c>
      <c r="I145" s="15">
        <v>1</v>
      </c>
      <c r="J145" s="15">
        <v>13</v>
      </c>
      <c r="K145" s="86" t="s">
        <v>540</v>
      </c>
      <c r="L145" s="87" t="s">
        <v>227</v>
      </c>
      <c r="M145" s="87" t="s">
        <v>230</v>
      </c>
      <c r="N145" s="87" t="s">
        <v>352</v>
      </c>
      <c r="O145" s="9"/>
      <c r="P145" s="165">
        <f>P146+P147</f>
        <v>927</v>
      </c>
      <c r="Q145" s="165">
        <f>Q146+Q147</f>
        <v>927</v>
      </c>
      <c r="R145" s="165">
        <f>R146+R147</f>
        <v>927</v>
      </c>
    </row>
    <row r="146" spans="8:18" ht="18.75">
      <c r="H146" s="10" t="s">
        <v>211</v>
      </c>
      <c r="I146" s="15">
        <v>1</v>
      </c>
      <c r="J146" s="15">
        <v>13</v>
      </c>
      <c r="K146" s="86" t="s">
        <v>540</v>
      </c>
      <c r="L146" s="87" t="s">
        <v>227</v>
      </c>
      <c r="M146" s="87" t="s">
        <v>230</v>
      </c>
      <c r="N146" s="87" t="s">
        <v>352</v>
      </c>
      <c r="O146" s="9">
        <v>120</v>
      </c>
      <c r="P146" s="165">
        <v>877</v>
      </c>
      <c r="Q146" s="167">
        <v>877</v>
      </c>
      <c r="R146" s="167">
        <v>877</v>
      </c>
    </row>
    <row r="147" spans="8:18" ht="18.75">
      <c r="H147" s="4" t="s">
        <v>308</v>
      </c>
      <c r="I147" s="15">
        <v>1</v>
      </c>
      <c r="J147" s="15">
        <v>13</v>
      </c>
      <c r="K147" s="86" t="s">
        <v>540</v>
      </c>
      <c r="L147" s="87" t="s">
        <v>227</v>
      </c>
      <c r="M147" s="87" t="s">
        <v>230</v>
      </c>
      <c r="N147" s="87" t="s">
        <v>352</v>
      </c>
      <c r="O147" s="9">
        <v>240</v>
      </c>
      <c r="P147" s="165">
        <v>50</v>
      </c>
      <c r="Q147" s="167">
        <v>50</v>
      </c>
      <c r="R147" s="167">
        <v>50</v>
      </c>
    </row>
    <row r="148" spans="8:18" ht="18.75">
      <c r="H148" s="10" t="s">
        <v>573</v>
      </c>
      <c r="I148" s="15">
        <v>1</v>
      </c>
      <c r="J148" s="15">
        <v>13</v>
      </c>
      <c r="K148" s="86" t="s">
        <v>540</v>
      </c>
      <c r="L148" s="87" t="s">
        <v>227</v>
      </c>
      <c r="M148" s="87" t="s">
        <v>246</v>
      </c>
      <c r="N148" s="87" t="s">
        <v>268</v>
      </c>
      <c r="O148" s="9"/>
      <c r="P148" s="165">
        <f>P149+P152+P154</f>
        <v>42998.8</v>
      </c>
      <c r="Q148" s="165">
        <f>Q149+Q152+Q154</f>
        <v>43664.7</v>
      </c>
      <c r="R148" s="165">
        <f>R149+R152+R154</f>
        <v>39155.5</v>
      </c>
    </row>
    <row r="149" spans="8:18" ht="18.75">
      <c r="H149" s="10" t="s">
        <v>64</v>
      </c>
      <c r="I149" s="15">
        <v>1</v>
      </c>
      <c r="J149" s="15">
        <v>13</v>
      </c>
      <c r="K149" s="86" t="s">
        <v>540</v>
      </c>
      <c r="L149" s="87" t="s">
        <v>227</v>
      </c>
      <c r="M149" s="87" t="s">
        <v>246</v>
      </c>
      <c r="N149" s="87" t="s">
        <v>65</v>
      </c>
      <c r="O149" s="9"/>
      <c r="P149" s="165">
        <f>P150+P151</f>
        <v>26728.2</v>
      </c>
      <c r="Q149" s="165">
        <f>Q150+Q151</f>
        <v>27350</v>
      </c>
      <c r="R149" s="165">
        <f>R150+R151</f>
        <v>22795</v>
      </c>
    </row>
    <row r="150" spans="8:18" ht="18.75">
      <c r="H150" s="10" t="s">
        <v>310</v>
      </c>
      <c r="I150" s="15">
        <v>1</v>
      </c>
      <c r="J150" s="15">
        <v>13</v>
      </c>
      <c r="K150" s="86" t="s">
        <v>540</v>
      </c>
      <c r="L150" s="87" t="s">
        <v>227</v>
      </c>
      <c r="M150" s="87" t="s">
        <v>246</v>
      </c>
      <c r="N150" s="87" t="s">
        <v>65</v>
      </c>
      <c r="O150" s="9">
        <v>610</v>
      </c>
      <c r="P150" s="165">
        <v>449.9</v>
      </c>
      <c r="Q150" s="167">
        <v>350</v>
      </c>
      <c r="R150" s="167">
        <v>350</v>
      </c>
    </row>
    <row r="151" spans="8:18" ht="18.75">
      <c r="H151" s="10" t="s">
        <v>329</v>
      </c>
      <c r="I151" s="15">
        <v>1</v>
      </c>
      <c r="J151" s="15">
        <v>13</v>
      </c>
      <c r="K151" s="86" t="s">
        <v>540</v>
      </c>
      <c r="L151" s="87" t="s">
        <v>227</v>
      </c>
      <c r="M151" s="87" t="s">
        <v>246</v>
      </c>
      <c r="N151" s="87" t="s">
        <v>65</v>
      </c>
      <c r="O151" s="9">
        <v>620</v>
      </c>
      <c r="P151" s="165">
        <v>26278.3</v>
      </c>
      <c r="Q151" s="167">
        <v>27000</v>
      </c>
      <c r="R151" s="167">
        <v>22445</v>
      </c>
    </row>
    <row r="152" spans="8:18" ht="31.5">
      <c r="H152" s="10" t="s">
        <v>387</v>
      </c>
      <c r="I152" s="15">
        <v>1</v>
      </c>
      <c r="J152" s="15">
        <v>13</v>
      </c>
      <c r="K152" s="86" t="s">
        <v>540</v>
      </c>
      <c r="L152" s="87" t="s">
        <v>227</v>
      </c>
      <c r="M152" s="87" t="s">
        <v>246</v>
      </c>
      <c r="N152" s="87" t="s">
        <v>386</v>
      </c>
      <c r="O152" s="9"/>
      <c r="P152" s="165">
        <f>P153</f>
        <v>11102.1</v>
      </c>
      <c r="Q152" s="165">
        <f>Q153</f>
        <v>11146.2</v>
      </c>
      <c r="R152" s="165">
        <f>R153</f>
        <v>11192</v>
      </c>
    </row>
    <row r="153" spans="8:18" ht="18.75">
      <c r="H153" s="10" t="s">
        <v>329</v>
      </c>
      <c r="I153" s="15">
        <v>1</v>
      </c>
      <c r="J153" s="15">
        <v>13</v>
      </c>
      <c r="K153" s="86" t="s">
        <v>540</v>
      </c>
      <c r="L153" s="87" t="s">
        <v>227</v>
      </c>
      <c r="M153" s="87" t="s">
        <v>246</v>
      </c>
      <c r="N153" s="87" t="s">
        <v>386</v>
      </c>
      <c r="O153" s="9">
        <v>620</v>
      </c>
      <c r="P153" s="165">
        <v>11102.1</v>
      </c>
      <c r="Q153" s="165">
        <v>11146.2</v>
      </c>
      <c r="R153" s="165">
        <v>11192</v>
      </c>
    </row>
    <row r="154" spans="8:18" ht="63">
      <c r="H154" s="10" t="s">
        <v>66</v>
      </c>
      <c r="I154" s="15">
        <v>1</v>
      </c>
      <c r="J154" s="15">
        <v>13</v>
      </c>
      <c r="K154" s="86" t="s">
        <v>540</v>
      </c>
      <c r="L154" s="87" t="s">
        <v>227</v>
      </c>
      <c r="M154" s="87" t="s">
        <v>246</v>
      </c>
      <c r="N154" s="87" t="s">
        <v>272</v>
      </c>
      <c r="O154" s="9"/>
      <c r="P154" s="165">
        <f>P155</f>
        <v>5168.5</v>
      </c>
      <c r="Q154" s="165">
        <f>Q155</f>
        <v>5168.5</v>
      </c>
      <c r="R154" s="165">
        <f>R155</f>
        <v>5168.5</v>
      </c>
    </row>
    <row r="155" spans="8:18" ht="18.75">
      <c r="H155" s="10" t="s">
        <v>310</v>
      </c>
      <c r="I155" s="15">
        <v>1</v>
      </c>
      <c r="J155" s="15">
        <v>13</v>
      </c>
      <c r="K155" s="86" t="s">
        <v>540</v>
      </c>
      <c r="L155" s="87" t="s">
        <v>227</v>
      </c>
      <c r="M155" s="87" t="s">
        <v>246</v>
      </c>
      <c r="N155" s="87" t="s">
        <v>272</v>
      </c>
      <c r="O155" s="9">
        <v>610</v>
      </c>
      <c r="P155" s="165">
        <v>5168.5</v>
      </c>
      <c r="Q155" s="165">
        <v>5168.5</v>
      </c>
      <c r="R155" s="165">
        <v>5168.5</v>
      </c>
    </row>
    <row r="156" spans="8:18" ht="19.5">
      <c r="H156" s="334" t="s">
        <v>617</v>
      </c>
      <c r="I156" s="118">
        <v>2</v>
      </c>
      <c r="J156" s="118"/>
      <c r="K156" s="119"/>
      <c r="L156" s="120"/>
      <c r="M156" s="120"/>
      <c r="N156" s="120"/>
      <c r="O156" s="117"/>
      <c r="P156" s="164">
        <f>P157</f>
        <v>996.5</v>
      </c>
      <c r="Q156" s="164">
        <f aca="true" t="shared" si="11" ref="Q156:R159">Q157</f>
        <v>1043</v>
      </c>
      <c r="R156" s="164">
        <f t="shared" si="11"/>
        <v>1078.5</v>
      </c>
    </row>
    <row r="157" spans="8:18" ht="19.5">
      <c r="H157" s="128" t="s">
        <v>618</v>
      </c>
      <c r="I157" s="118">
        <v>2</v>
      </c>
      <c r="J157" s="118">
        <v>3</v>
      </c>
      <c r="K157" s="119"/>
      <c r="L157" s="120"/>
      <c r="M157" s="120"/>
      <c r="N157" s="120"/>
      <c r="O157" s="117"/>
      <c r="P157" s="164">
        <f>P158</f>
        <v>996.5</v>
      </c>
      <c r="Q157" s="164">
        <f t="shared" si="11"/>
        <v>1043</v>
      </c>
      <c r="R157" s="164">
        <f t="shared" si="11"/>
        <v>1078.5</v>
      </c>
    </row>
    <row r="158" spans="8:18" ht="31.5">
      <c r="H158" s="10" t="s">
        <v>570</v>
      </c>
      <c r="I158" s="15">
        <v>2</v>
      </c>
      <c r="J158" s="15">
        <v>3</v>
      </c>
      <c r="K158" s="86" t="s">
        <v>540</v>
      </c>
      <c r="L158" s="87" t="s">
        <v>227</v>
      </c>
      <c r="M158" s="87" t="s">
        <v>236</v>
      </c>
      <c r="N158" s="87" t="s">
        <v>268</v>
      </c>
      <c r="O158" s="9"/>
      <c r="P158" s="165">
        <f>P159</f>
        <v>996.5</v>
      </c>
      <c r="Q158" s="165">
        <f t="shared" si="11"/>
        <v>1043</v>
      </c>
      <c r="R158" s="165">
        <f t="shared" si="11"/>
        <v>1078.5</v>
      </c>
    </row>
    <row r="159" spans="8:18" ht="18.75">
      <c r="H159" s="10" t="s">
        <v>611</v>
      </c>
      <c r="I159" s="15">
        <v>2</v>
      </c>
      <c r="J159" s="15">
        <v>3</v>
      </c>
      <c r="K159" s="86" t="s">
        <v>540</v>
      </c>
      <c r="L159" s="87" t="s">
        <v>227</v>
      </c>
      <c r="M159" s="87" t="s">
        <v>243</v>
      </c>
      <c r="N159" s="87" t="s">
        <v>268</v>
      </c>
      <c r="O159" s="9"/>
      <c r="P159" s="165">
        <f>P160</f>
        <v>996.5</v>
      </c>
      <c r="Q159" s="165">
        <f t="shared" si="11"/>
        <v>1043</v>
      </c>
      <c r="R159" s="165">
        <f t="shared" si="11"/>
        <v>1078.5</v>
      </c>
    </row>
    <row r="160" spans="8:18" ht="31.5">
      <c r="H160" s="223" t="s">
        <v>612</v>
      </c>
      <c r="I160" s="15">
        <v>2</v>
      </c>
      <c r="J160" s="15">
        <v>3</v>
      </c>
      <c r="K160" s="86" t="s">
        <v>540</v>
      </c>
      <c r="L160" s="87" t="s">
        <v>227</v>
      </c>
      <c r="M160" s="87" t="s">
        <v>243</v>
      </c>
      <c r="N160" s="87" t="s">
        <v>550</v>
      </c>
      <c r="O160" s="9"/>
      <c r="P160" s="165">
        <f>P161+P162</f>
        <v>996.5</v>
      </c>
      <c r="Q160" s="165">
        <f>Q161+Q162</f>
        <v>1043</v>
      </c>
      <c r="R160" s="165">
        <f>R161+R162</f>
        <v>1078.5</v>
      </c>
    </row>
    <row r="161" spans="8:18" ht="18.75">
      <c r="H161" s="10" t="s">
        <v>211</v>
      </c>
      <c r="I161" s="15">
        <v>2</v>
      </c>
      <c r="J161" s="15">
        <v>3</v>
      </c>
      <c r="K161" s="86" t="s">
        <v>540</v>
      </c>
      <c r="L161" s="87" t="s">
        <v>227</v>
      </c>
      <c r="M161" s="87" t="s">
        <v>243</v>
      </c>
      <c r="N161" s="87" t="s">
        <v>550</v>
      </c>
      <c r="O161" s="9">
        <v>120</v>
      </c>
      <c r="P161" s="165">
        <v>397.7</v>
      </c>
      <c r="Q161" s="165">
        <v>413.6</v>
      </c>
      <c r="R161" s="165">
        <v>430.2</v>
      </c>
    </row>
    <row r="162" spans="8:18" ht="18.75">
      <c r="H162" s="4" t="s">
        <v>308</v>
      </c>
      <c r="I162" s="18">
        <v>2</v>
      </c>
      <c r="J162" s="15">
        <v>3</v>
      </c>
      <c r="K162" s="86" t="s">
        <v>540</v>
      </c>
      <c r="L162" s="87" t="s">
        <v>227</v>
      </c>
      <c r="M162" s="87" t="s">
        <v>243</v>
      </c>
      <c r="N162" s="87" t="s">
        <v>550</v>
      </c>
      <c r="O162" s="9">
        <v>240</v>
      </c>
      <c r="P162" s="165">
        <v>598.8</v>
      </c>
      <c r="Q162" s="165">
        <v>629.4</v>
      </c>
      <c r="R162" s="165">
        <v>648.3</v>
      </c>
    </row>
    <row r="163" spans="8:18" ht="19.5">
      <c r="H163" s="301" t="s">
        <v>263</v>
      </c>
      <c r="I163" s="118">
        <v>3</v>
      </c>
      <c r="J163" s="118" t="s">
        <v>269</v>
      </c>
      <c r="K163" s="119"/>
      <c r="L163" s="120"/>
      <c r="M163" s="120"/>
      <c r="N163" s="120"/>
      <c r="O163" s="117"/>
      <c r="P163" s="164">
        <f>P164+P174</f>
        <v>2785.2</v>
      </c>
      <c r="Q163" s="164">
        <f>Q164+Q174</f>
        <v>2925.7</v>
      </c>
      <c r="R163" s="164">
        <f>R164+R174</f>
        <v>2755.7999999999997</v>
      </c>
    </row>
    <row r="164" spans="8:18" ht="19.5">
      <c r="H164" s="301" t="s">
        <v>478</v>
      </c>
      <c r="I164" s="118">
        <v>3</v>
      </c>
      <c r="J164" s="118">
        <v>9</v>
      </c>
      <c r="K164" s="119"/>
      <c r="L164" s="120"/>
      <c r="M164" s="120"/>
      <c r="N164" s="120"/>
      <c r="O164" s="117"/>
      <c r="P164" s="164">
        <f>P165</f>
        <v>2579.6</v>
      </c>
      <c r="Q164" s="164">
        <f aca="true" t="shared" si="12" ref="Q164:R166">Q165</f>
        <v>2720.1</v>
      </c>
      <c r="R164" s="164">
        <f t="shared" si="12"/>
        <v>2550.2</v>
      </c>
    </row>
    <row r="165" spans="8:18" ht="31.5">
      <c r="H165" s="10" t="s">
        <v>574</v>
      </c>
      <c r="I165" s="15">
        <v>3</v>
      </c>
      <c r="J165" s="15">
        <v>9</v>
      </c>
      <c r="K165" s="86" t="s">
        <v>222</v>
      </c>
      <c r="L165" s="87" t="s">
        <v>227</v>
      </c>
      <c r="M165" s="87" t="s">
        <v>236</v>
      </c>
      <c r="N165" s="87" t="s">
        <v>268</v>
      </c>
      <c r="O165" s="9"/>
      <c r="P165" s="165">
        <f>P166</f>
        <v>2579.6</v>
      </c>
      <c r="Q165" s="165">
        <f t="shared" si="12"/>
        <v>2720.1</v>
      </c>
      <c r="R165" s="165">
        <f t="shared" si="12"/>
        <v>2550.2</v>
      </c>
    </row>
    <row r="166" spans="8:18" ht="18.75">
      <c r="H166" s="10" t="s">
        <v>575</v>
      </c>
      <c r="I166" s="15">
        <v>3</v>
      </c>
      <c r="J166" s="15">
        <v>9</v>
      </c>
      <c r="K166" s="86" t="s">
        <v>222</v>
      </c>
      <c r="L166" s="87" t="s">
        <v>224</v>
      </c>
      <c r="M166" s="87" t="s">
        <v>236</v>
      </c>
      <c r="N166" s="87" t="s">
        <v>268</v>
      </c>
      <c r="O166" s="9"/>
      <c r="P166" s="165">
        <f>P167</f>
        <v>2579.6</v>
      </c>
      <c r="Q166" s="165">
        <f t="shared" si="12"/>
        <v>2720.1</v>
      </c>
      <c r="R166" s="165">
        <f t="shared" si="12"/>
        <v>2550.2</v>
      </c>
    </row>
    <row r="167" spans="8:18" ht="31.5">
      <c r="H167" s="10" t="s">
        <v>577</v>
      </c>
      <c r="I167" s="15">
        <v>3</v>
      </c>
      <c r="J167" s="15">
        <v>9</v>
      </c>
      <c r="K167" s="86" t="s">
        <v>222</v>
      </c>
      <c r="L167" s="87" t="s">
        <v>224</v>
      </c>
      <c r="M167" s="87" t="s">
        <v>228</v>
      </c>
      <c r="N167" s="87" t="s">
        <v>268</v>
      </c>
      <c r="O167" s="9"/>
      <c r="P167" s="165">
        <f>P168+P172</f>
        <v>2579.6</v>
      </c>
      <c r="Q167" s="165">
        <f>Q168+Q172</f>
        <v>2720.1</v>
      </c>
      <c r="R167" s="165">
        <f>R168+R172</f>
        <v>2550.2</v>
      </c>
    </row>
    <row r="168" spans="8:18" ht="18.75">
      <c r="H168" s="10" t="s">
        <v>64</v>
      </c>
      <c r="I168" s="15">
        <v>3</v>
      </c>
      <c r="J168" s="15">
        <v>9</v>
      </c>
      <c r="K168" s="86" t="s">
        <v>222</v>
      </c>
      <c r="L168" s="87" t="s">
        <v>224</v>
      </c>
      <c r="M168" s="87" t="s">
        <v>228</v>
      </c>
      <c r="N168" s="87" t="s">
        <v>65</v>
      </c>
      <c r="O168" s="9"/>
      <c r="P168" s="165">
        <f>P169+P170+P171</f>
        <v>2039.7</v>
      </c>
      <c r="Q168" s="165">
        <f>Q169+Q170+Q171</f>
        <v>2158.6</v>
      </c>
      <c r="R168" s="165">
        <f>R169+R170+R171</f>
        <v>1966.3</v>
      </c>
    </row>
    <row r="169" spans="8:18" ht="18.75">
      <c r="H169" s="10" t="s">
        <v>311</v>
      </c>
      <c r="I169" s="15">
        <v>3</v>
      </c>
      <c r="J169" s="15">
        <v>9</v>
      </c>
      <c r="K169" s="86" t="s">
        <v>222</v>
      </c>
      <c r="L169" s="87" t="s">
        <v>224</v>
      </c>
      <c r="M169" s="87" t="s">
        <v>228</v>
      </c>
      <c r="N169" s="87" t="s">
        <v>65</v>
      </c>
      <c r="O169" s="9">
        <v>110</v>
      </c>
      <c r="P169" s="165">
        <v>1778.5</v>
      </c>
      <c r="Q169" s="167">
        <v>1898.6</v>
      </c>
      <c r="R169" s="167">
        <v>1966.3</v>
      </c>
    </row>
    <row r="170" spans="8:18" ht="18.75">
      <c r="H170" s="4" t="s">
        <v>308</v>
      </c>
      <c r="I170" s="15">
        <v>3</v>
      </c>
      <c r="J170" s="15">
        <v>9</v>
      </c>
      <c r="K170" s="86" t="s">
        <v>222</v>
      </c>
      <c r="L170" s="87" t="s">
        <v>224</v>
      </c>
      <c r="M170" s="87" t="s">
        <v>228</v>
      </c>
      <c r="N170" s="87" t="s">
        <v>65</v>
      </c>
      <c r="O170" s="9">
        <v>240</v>
      </c>
      <c r="P170" s="165">
        <v>261</v>
      </c>
      <c r="Q170" s="167">
        <v>260</v>
      </c>
      <c r="R170" s="167">
        <v>0</v>
      </c>
    </row>
    <row r="171" spans="8:18" ht="18.75">
      <c r="H171" s="10" t="s">
        <v>309</v>
      </c>
      <c r="I171" s="15">
        <v>3</v>
      </c>
      <c r="J171" s="15">
        <v>9</v>
      </c>
      <c r="K171" s="86" t="s">
        <v>222</v>
      </c>
      <c r="L171" s="87" t="s">
        <v>224</v>
      </c>
      <c r="M171" s="87" t="s">
        <v>228</v>
      </c>
      <c r="N171" s="87" t="s">
        <v>65</v>
      </c>
      <c r="O171" s="9">
        <v>850</v>
      </c>
      <c r="P171" s="165">
        <v>0.2</v>
      </c>
      <c r="Q171" s="165">
        <v>0</v>
      </c>
      <c r="R171" s="165">
        <v>0</v>
      </c>
    </row>
    <row r="172" spans="8:18" ht="31.5">
      <c r="H172" s="10" t="s">
        <v>387</v>
      </c>
      <c r="I172" s="15">
        <v>3</v>
      </c>
      <c r="J172" s="15">
        <v>9</v>
      </c>
      <c r="K172" s="86" t="s">
        <v>222</v>
      </c>
      <c r="L172" s="87" t="s">
        <v>224</v>
      </c>
      <c r="M172" s="87" t="s">
        <v>228</v>
      </c>
      <c r="N172" s="87" t="s">
        <v>386</v>
      </c>
      <c r="O172" s="9"/>
      <c r="P172" s="165">
        <f>P173</f>
        <v>539.9</v>
      </c>
      <c r="Q172" s="165">
        <f>Q173</f>
        <v>561.5</v>
      </c>
      <c r="R172" s="165">
        <f>R173</f>
        <v>583.9</v>
      </c>
    </row>
    <row r="173" spans="8:18" ht="18.75">
      <c r="H173" s="10" t="s">
        <v>311</v>
      </c>
      <c r="I173" s="15">
        <v>3</v>
      </c>
      <c r="J173" s="15">
        <v>9</v>
      </c>
      <c r="K173" s="86" t="s">
        <v>222</v>
      </c>
      <c r="L173" s="87" t="s">
        <v>224</v>
      </c>
      <c r="M173" s="87" t="s">
        <v>228</v>
      </c>
      <c r="N173" s="87" t="s">
        <v>386</v>
      </c>
      <c r="O173" s="9">
        <v>110</v>
      </c>
      <c r="P173" s="165">
        <v>539.9</v>
      </c>
      <c r="Q173" s="165">
        <v>561.5</v>
      </c>
      <c r="R173" s="165">
        <v>583.9</v>
      </c>
    </row>
    <row r="174" spans="8:18" ht="19.5">
      <c r="H174" s="301" t="s">
        <v>221</v>
      </c>
      <c r="I174" s="118">
        <v>3</v>
      </c>
      <c r="J174" s="118">
        <v>14</v>
      </c>
      <c r="K174" s="119"/>
      <c r="L174" s="120"/>
      <c r="M174" s="120"/>
      <c r="N174" s="120"/>
      <c r="O174" s="117"/>
      <c r="P174" s="164">
        <f>P175</f>
        <v>205.6</v>
      </c>
      <c r="Q174" s="164">
        <f>Q175</f>
        <v>205.6</v>
      </c>
      <c r="R174" s="164">
        <f>R175</f>
        <v>205.6</v>
      </c>
    </row>
    <row r="175" spans="8:18" ht="31.5">
      <c r="H175" s="10" t="s">
        <v>574</v>
      </c>
      <c r="I175" s="15">
        <v>3</v>
      </c>
      <c r="J175" s="15">
        <v>14</v>
      </c>
      <c r="K175" s="86" t="s">
        <v>222</v>
      </c>
      <c r="L175" s="87" t="s">
        <v>227</v>
      </c>
      <c r="M175" s="87" t="s">
        <v>236</v>
      </c>
      <c r="N175" s="87" t="s">
        <v>268</v>
      </c>
      <c r="O175" s="9"/>
      <c r="P175" s="165">
        <f>P176+P188+P192</f>
        <v>205.6</v>
      </c>
      <c r="Q175" s="165">
        <f>Q176+Q188+Q192</f>
        <v>205.6</v>
      </c>
      <c r="R175" s="165">
        <f>R176+R188+R192</f>
        <v>205.6</v>
      </c>
    </row>
    <row r="176" spans="8:18" ht="18.75">
      <c r="H176" s="223" t="s">
        <v>275</v>
      </c>
      <c r="I176" s="15">
        <v>3</v>
      </c>
      <c r="J176" s="15">
        <v>14</v>
      </c>
      <c r="K176" s="86" t="s">
        <v>222</v>
      </c>
      <c r="L176" s="87" t="s">
        <v>229</v>
      </c>
      <c r="M176" s="87" t="s">
        <v>236</v>
      </c>
      <c r="N176" s="87" t="s">
        <v>268</v>
      </c>
      <c r="O176" s="9"/>
      <c r="P176" s="165">
        <f>P177+P180+P185</f>
        <v>135.6</v>
      </c>
      <c r="Q176" s="165">
        <f>Q177+Q180+Q185</f>
        <v>135.6</v>
      </c>
      <c r="R176" s="165">
        <f>R177+R180+R185</f>
        <v>135.6</v>
      </c>
    </row>
    <row r="177" spans="8:18" ht="31.5">
      <c r="H177" s="223" t="s">
        <v>578</v>
      </c>
      <c r="I177" s="15">
        <v>3</v>
      </c>
      <c r="J177" s="15">
        <v>14</v>
      </c>
      <c r="K177" s="86" t="s">
        <v>222</v>
      </c>
      <c r="L177" s="87" t="s">
        <v>229</v>
      </c>
      <c r="M177" s="87" t="s">
        <v>228</v>
      </c>
      <c r="N177" s="87" t="s">
        <v>268</v>
      </c>
      <c r="O177" s="9"/>
      <c r="P177" s="165">
        <f aca="true" t="shared" si="13" ref="P177:R178">P178</f>
        <v>10</v>
      </c>
      <c r="Q177" s="165">
        <f t="shared" si="13"/>
        <v>10</v>
      </c>
      <c r="R177" s="165">
        <f t="shared" si="13"/>
        <v>10</v>
      </c>
    </row>
    <row r="178" spans="8:18" ht="18.75">
      <c r="H178" s="223" t="s">
        <v>579</v>
      </c>
      <c r="I178" s="15">
        <v>3</v>
      </c>
      <c r="J178" s="15">
        <v>14</v>
      </c>
      <c r="K178" s="86" t="s">
        <v>222</v>
      </c>
      <c r="L178" s="87" t="s">
        <v>229</v>
      </c>
      <c r="M178" s="87" t="s">
        <v>228</v>
      </c>
      <c r="N178" s="87" t="s">
        <v>541</v>
      </c>
      <c r="O178" s="9"/>
      <c r="P178" s="165">
        <f t="shared" si="13"/>
        <v>10</v>
      </c>
      <c r="Q178" s="165">
        <f t="shared" si="13"/>
        <v>10</v>
      </c>
      <c r="R178" s="165">
        <f t="shared" si="13"/>
        <v>10</v>
      </c>
    </row>
    <row r="179" spans="8:18" ht="18.75">
      <c r="H179" s="4" t="s">
        <v>308</v>
      </c>
      <c r="I179" s="15">
        <v>3</v>
      </c>
      <c r="J179" s="15">
        <v>14</v>
      </c>
      <c r="K179" s="86" t="s">
        <v>222</v>
      </c>
      <c r="L179" s="87" t="s">
        <v>229</v>
      </c>
      <c r="M179" s="87" t="s">
        <v>228</v>
      </c>
      <c r="N179" s="87" t="s">
        <v>541</v>
      </c>
      <c r="O179" s="9">
        <v>240</v>
      </c>
      <c r="P179" s="165">
        <v>10</v>
      </c>
      <c r="Q179" s="167">
        <v>10</v>
      </c>
      <c r="R179" s="167">
        <v>10</v>
      </c>
    </row>
    <row r="180" spans="8:18" ht="31.5">
      <c r="H180" s="223" t="s">
        <v>580</v>
      </c>
      <c r="I180" s="15">
        <v>3</v>
      </c>
      <c r="J180" s="15">
        <v>14</v>
      </c>
      <c r="K180" s="86" t="s">
        <v>222</v>
      </c>
      <c r="L180" s="87" t="s">
        <v>229</v>
      </c>
      <c r="M180" s="87" t="s">
        <v>243</v>
      </c>
      <c r="N180" s="87" t="s">
        <v>268</v>
      </c>
      <c r="O180" s="9"/>
      <c r="P180" s="165">
        <f>P181+P183</f>
        <v>120.6</v>
      </c>
      <c r="Q180" s="165">
        <f>Q181+Q183</f>
        <v>120.6</v>
      </c>
      <c r="R180" s="165">
        <f>R181+R183</f>
        <v>120.6</v>
      </c>
    </row>
    <row r="181" spans="8:18" ht="18.75">
      <c r="H181" s="223" t="s">
        <v>455</v>
      </c>
      <c r="I181" s="15">
        <v>3</v>
      </c>
      <c r="J181" s="15">
        <v>14</v>
      </c>
      <c r="K181" s="86" t="s">
        <v>222</v>
      </c>
      <c r="L181" s="87" t="s">
        <v>229</v>
      </c>
      <c r="M181" s="87" t="s">
        <v>243</v>
      </c>
      <c r="N181" s="87" t="s">
        <v>454</v>
      </c>
      <c r="O181" s="9"/>
      <c r="P181" s="165">
        <f>P182</f>
        <v>15</v>
      </c>
      <c r="Q181" s="165">
        <f>Q182</f>
        <v>15</v>
      </c>
      <c r="R181" s="165">
        <f>R182</f>
        <v>15</v>
      </c>
    </row>
    <row r="182" spans="8:18" ht="18.75">
      <c r="H182" s="4" t="s">
        <v>308</v>
      </c>
      <c r="I182" s="15">
        <v>3</v>
      </c>
      <c r="J182" s="15">
        <v>14</v>
      </c>
      <c r="K182" s="86" t="s">
        <v>222</v>
      </c>
      <c r="L182" s="87" t="s">
        <v>229</v>
      </c>
      <c r="M182" s="87" t="s">
        <v>243</v>
      </c>
      <c r="N182" s="87" t="s">
        <v>454</v>
      </c>
      <c r="O182" s="9">
        <v>240</v>
      </c>
      <c r="P182" s="165">
        <v>15</v>
      </c>
      <c r="Q182" s="167">
        <v>15</v>
      </c>
      <c r="R182" s="167">
        <v>15</v>
      </c>
    </row>
    <row r="183" spans="8:18" ht="18.75">
      <c r="H183" s="223" t="s">
        <v>306</v>
      </c>
      <c r="I183" s="15">
        <v>3</v>
      </c>
      <c r="J183" s="15">
        <v>14</v>
      </c>
      <c r="K183" s="86" t="s">
        <v>222</v>
      </c>
      <c r="L183" s="87" t="s">
        <v>229</v>
      </c>
      <c r="M183" s="87" t="s">
        <v>243</v>
      </c>
      <c r="N183" s="87" t="s">
        <v>70</v>
      </c>
      <c r="O183" s="9"/>
      <c r="P183" s="165">
        <f>P184</f>
        <v>105.6</v>
      </c>
      <c r="Q183" s="165">
        <f>Q184</f>
        <v>105.6</v>
      </c>
      <c r="R183" s="165">
        <f>R184</f>
        <v>105.6</v>
      </c>
    </row>
    <row r="184" spans="8:18" ht="18.75">
      <c r="H184" s="4" t="s">
        <v>308</v>
      </c>
      <c r="I184" s="15">
        <v>3</v>
      </c>
      <c r="J184" s="15">
        <v>14</v>
      </c>
      <c r="K184" s="86" t="s">
        <v>222</v>
      </c>
      <c r="L184" s="87" t="s">
        <v>229</v>
      </c>
      <c r="M184" s="87" t="s">
        <v>243</v>
      </c>
      <c r="N184" s="87" t="s">
        <v>70</v>
      </c>
      <c r="O184" s="9">
        <v>240</v>
      </c>
      <c r="P184" s="165">
        <v>105.6</v>
      </c>
      <c r="Q184" s="167">
        <v>105.6</v>
      </c>
      <c r="R184" s="167">
        <v>105.6</v>
      </c>
    </row>
    <row r="185" spans="8:18" ht="31.5">
      <c r="H185" s="10" t="s">
        <v>581</v>
      </c>
      <c r="I185" s="15">
        <v>3</v>
      </c>
      <c r="J185" s="15">
        <v>14</v>
      </c>
      <c r="K185" s="86" t="s">
        <v>222</v>
      </c>
      <c r="L185" s="87" t="s">
        <v>229</v>
      </c>
      <c r="M185" s="87" t="s">
        <v>244</v>
      </c>
      <c r="N185" s="87" t="s">
        <v>268</v>
      </c>
      <c r="O185" s="9"/>
      <c r="P185" s="165">
        <f aca="true" t="shared" si="14" ref="P185:R186">P186</f>
        <v>5</v>
      </c>
      <c r="Q185" s="165">
        <f t="shared" si="14"/>
        <v>5</v>
      </c>
      <c r="R185" s="165">
        <f t="shared" si="14"/>
        <v>5</v>
      </c>
    </row>
    <row r="186" spans="8:18" ht="18.75">
      <c r="H186" s="2" t="s">
        <v>490</v>
      </c>
      <c r="I186" s="15">
        <v>3</v>
      </c>
      <c r="J186" s="15">
        <v>14</v>
      </c>
      <c r="K186" s="86" t="s">
        <v>222</v>
      </c>
      <c r="L186" s="87" t="s">
        <v>229</v>
      </c>
      <c r="M186" s="87" t="s">
        <v>244</v>
      </c>
      <c r="N186" s="87" t="s">
        <v>454</v>
      </c>
      <c r="O186" s="9"/>
      <c r="P186" s="165">
        <f t="shared" si="14"/>
        <v>5</v>
      </c>
      <c r="Q186" s="165">
        <f t="shared" si="14"/>
        <v>5</v>
      </c>
      <c r="R186" s="165">
        <f t="shared" si="14"/>
        <v>5</v>
      </c>
    </row>
    <row r="187" spans="8:18" ht="18.75">
      <c r="H187" s="4" t="s">
        <v>308</v>
      </c>
      <c r="I187" s="15">
        <v>3</v>
      </c>
      <c r="J187" s="15">
        <v>14</v>
      </c>
      <c r="K187" s="86" t="s">
        <v>222</v>
      </c>
      <c r="L187" s="87" t="s">
        <v>229</v>
      </c>
      <c r="M187" s="87" t="s">
        <v>244</v>
      </c>
      <c r="N187" s="87" t="s">
        <v>454</v>
      </c>
      <c r="O187" s="9">
        <v>240</v>
      </c>
      <c r="P187" s="165">
        <v>5</v>
      </c>
      <c r="Q187" s="167">
        <v>5</v>
      </c>
      <c r="R187" s="167">
        <v>5</v>
      </c>
    </row>
    <row r="188" spans="8:18" ht="18.75">
      <c r="H188" s="2" t="s">
        <v>406</v>
      </c>
      <c r="I188" s="15">
        <v>3</v>
      </c>
      <c r="J188" s="15">
        <v>14</v>
      </c>
      <c r="K188" s="86" t="s">
        <v>222</v>
      </c>
      <c r="L188" s="87" t="s">
        <v>223</v>
      </c>
      <c r="M188" s="87" t="s">
        <v>236</v>
      </c>
      <c r="N188" s="87" t="s">
        <v>268</v>
      </c>
      <c r="O188" s="9"/>
      <c r="P188" s="165">
        <f>P189</f>
        <v>50</v>
      </c>
      <c r="Q188" s="165">
        <f aca="true" t="shared" si="15" ref="Q188:R190">Q189</f>
        <v>50</v>
      </c>
      <c r="R188" s="165">
        <f t="shared" si="15"/>
        <v>50</v>
      </c>
    </row>
    <row r="189" spans="8:18" ht="31.5">
      <c r="H189" s="10" t="s">
        <v>407</v>
      </c>
      <c r="I189" s="15">
        <v>3</v>
      </c>
      <c r="J189" s="15">
        <v>14</v>
      </c>
      <c r="K189" s="86" t="s">
        <v>222</v>
      </c>
      <c r="L189" s="87" t="s">
        <v>223</v>
      </c>
      <c r="M189" s="87" t="s">
        <v>228</v>
      </c>
      <c r="N189" s="87" t="s">
        <v>268</v>
      </c>
      <c r="O189" s="9"/>
      <c r="P189" s="165">
        <f>P190</f>
        <v>50</v>
      </c>
      <c r="Q189" s="165">
        <f t="shared" si="15"/>
        <v>50</v>
      </c>
      <c r="R189" s="165">
        <f t="shared" si="15"/>
        <v>50</v>
      </c>
    </row>
    <row r="190" spans="8:18" ht="47.25">
      <c r="H190" s="10" t="s">
        <v>408</v>
      </c>
      <c r="I190" s="15">
        <v>3</v>
      </c>
      <c r="J190" s="15">
        <v>14</v>
      </c>
      <c r="K190" s="86" t="s">
        <v>222</v>
      </c>
      <c r="L190" s="87" t="s">
        <v>223</v>
      </c>
      <c r="M190" s="87" t="s">
        <v>228</v>
      </c>
      <c r="N190" s="87" t="s">
        <v>352</v>
      </c>
      <c r="O190" s="9"/>
      <c r="P190" s="165">
        <f>P191</f>
        <v>50</v>
      </c>
      <c r="Q190" s="165">
        <f t="shared" si="15"/>
        <v>50</v>
      </c>
      <c r="R190" s="165">
        <f t="shared" si="15"/>
        <v>50</v>
      </c>
    </row>
    <row r="191" spans="8:18" ht="18.75">
      <c r="H191" s="4" t="s">
        <v>308</v>
      </c>
      <c r="I191" s="15">
        <v>3</v>
      </c>
      <c r="J191" s="15">
        <v>14</v>
      </c>
      <c r="K191" s="86" t="s">
        <v>222</v>
      </c>
      <c r="L191" s="87" t="s">
        <v>223</v>
      </c>
      <c r="M191" s="87" t="s">
        <v>228</v>
      </c>
      <c r="N191" s="87" t="s">
        <v>352</v>
      </c>
      <c r="O191" s="9">
        <v>240</v>
      </c>
      <c r="P191" s="165">
        <v>50</v>
      </c>
      <c r="Q191" s="165">
        <v>50</v>
      </c>
      <c r="R191" s="165">
        <v>50</v>
      </c>
    </row>
    <row r="192" spans="8:18" ht="31.5">
      <c r="H192" s="10" t="s">
        <v>405</v>
      </c>
      <c r="I192" s="15">
        <v>3</v>
      </c>
      <c r="J192" s="15">
        <v>14</v>
      </c>
      <c r="K192" s="86" t="s">
        <v>222</v>
      </c>
      <c r="L192" s="87" t="s">
        <v>379</v>
      </c>
      <c r="M192" s="87" t="s">
        <v>236</v>
      </c>
      <c r="N192" s="87" t="s">
        <v>268</v>
      </c>
      <c r="O192" s="9"/>
      <c r="P192" s="165">
        <f>P193+P196</f>
        <v>20</v>
      </c>
      <c r="Q192" s="165">
        <f>Q193+Q196</f>
        <v>20</v>
      </c>
      <c r="R192" s="165">
        <f>R193+R196</f>
        <v>20</v>
      </c>
    </row>
    <row r="193" spans="8:18" ht="31.5">
      <c r="H193" s="2" t="s">
        <v>404</v>
      </c>
      <c r="I193" s="15">
        <v>3</v>
      </c>
      <c r="J193" s="15">
        <v>14</v>
      </c>
      <c r="K193" s="86" t="s">
        <v>222</v>
      </c>
      <c r="L193" s="87" t="s">
        <v>379</v>
      </c>
      <c r="M193" s="87" t="s">
        <v>228</v>
      </c>
      <c r="N193" s="87" t="s">
        <v>268</v>
      </c>
      <c r="O193" s="9"/>
      <c r="P193" s="165">
        <f aca="true" t="shared" si="16" ref="P193:R194">P194</f>
        <v>10</v>
      </c>
      <c r="Q193" s="165">
        <f t="shared" si="16"/>
        <v>10</v>
      </c>
      <c r="R193" s="165">
        <f t="shared" si="16"/>
        <v>10</v>
      </c>
    </row>
    <row r="194" spans="8:18" ht="18.75">
      <c r="H194" s="10" t="s">
        <v>403</v>
      </c>
      <c r="I194" s="15">
        <v>3</v>
      </c>
      <c r="J194" s="15">
        <v>14</v>
      </c>
      <c r="K194" s="86" t="s">
        <v>222</v>
      </c>
      <c r="L194" s="87" t="s">
        <v>379</v>
      </c>
      <c r="M194" s="87" t="s">
        <v>228</v>
      </c>
      <c r="N194" s="87" t="s">
        <v>454</v>
      </c>
      <c r="O194" s="9"/>
      <c r="P194" s="165">
        <f t="shared" si="16"/>
        <v>10</v>
      </c>
      <c r="Q194" s="165">
        <f t="shared" si="16"/>
        <v>10</v>
      </c>
      <c r="R194" s="165">
        <f t="shared" si="16"/>
        <v>10</v>
      </c>
    </row>
    <row r="195" spans="8:18" ht="18.75">
      <c r="H195" s="4" t="s">
        <v>308</v>
      </c>
      <c r="I195" s="15">
        <v>3</v>
      </c>
      <c r="J195" s="15">
        <v>14</v>
      </c>
      <c r="K195" s="86" t="s">
        <v>222</v>
      </c>
      <c r="L195" s="87" t="s">
        <v>379</v>
      </c>
      <c r="M195" s="87" t="s">
        <v>228</v>
      </c>
      <c r="N195" s="87" t="s">
        <v>454</v>
      </c>
      <c r="O195" s="9">
        <v>240</v>
      </c>
      <c r="P195" s="165">
        <v>10</v>
      </c>
      <c r="Q195" s="167">
        <v>10</v>
      </c>
      <c r="R195" s="167">
        <v>10</v>
      </c>
    </row>
    <row r="196" spans="8:18" ht="31.5">
      <c r="H196" s="2" t="s">
        <v>582</v>
      </c>
      <c r="I196" s="15">
        <v>3</v>
      </c>
      <c r="J196" s="15">
        <v>14</v>
      </c>
      <c r="K196" s="86" t="s">
        <v>222</v>
      </c>
      <c r="L196" s="87" t="s">
        <v>379</v>
      </c>
      <c r="M196" s="87" t="s">
        <v>239</v>
      </c>
      <c r="N196" s="87" t="s">
        <v>268</v>
      </c>
      <c r="O196" s="9"/>
      <c r="P196" s="165">
        <f aca="true" t="shared" si="17" ref="P196:R197">P197</f>
        <v>10</v>
      </c>
      <c r="Q196" s="165">
        <f t="shared" si="17"/>
        <v>10</v>
      </c>
      <c r="R196" s="165">
        <f t="shared" si="17"/>
        <v>10</v>
      </c>
    </row>
    <row r="197" spans="8:18" ht="18.75">
      <c r="H197" s="10" t="s">
        <v>583</v>
      </c>
      <c r="I197" s="15">
        <v>3</v>
      </c>
      <c r="J197" s="15">
        <v>14</v>
      </c>
      <c r="K197" s="86" t="s">
        <v>222</v>
      </c>
      <c r="L197" s="87" t="s">
        <v>379</v>
      </c>
      <c r="M197" s="87" t="s">
        <v>239</v>
      </c>
      <c r="N197" s="87" t="s">
        <v>454</v>
      </c>
      <c r="O197" s="9"/>
      <c r="P197" s="165">
        <f t="shared" si="17"/>
        <v>10</v>
      </c>
      <c r="Q197" s="165">
        <f t="shared" si="17"/>
        <v>10</v>
      </c>
      <c r="R197" s="165">
        <f t="shared" si="17"/>
        <v>10</v>
      </c>
    </row>
    <row r="198" spans="8:18" ht="18.75">
      <c r="H198" s="4" t="s">
        <v>308</v>
      </c>
      <c r="I198" s="15">
        <v>3</v>
      </c>
      <c r="J198" s="15">
        <v>14</v>
      </c>
      <c r="K198" s="86" t="s">
        <v>222</v>
      </c>
      <c r="L198" s="87" t="s">
        <v>379</v>
      </c>
      <c r="M198" s="87" t="s">
        <v>239</v>
      </c>
      <c r="N198" s="87" t="s">
        <v>454</v>
      </c>
      <c r="O198" s="9">
        <v>240</v>
      </c>
      <c r="P198" s="165">
        <v>10</v>
      </c>
      <c r="Q198" s="165">
        <v>10</v>
      </c>
      <c r="R198" s="165">
        <v>10</v>
      </c>
    </row>
    <row r="199" spans="8:18" ht="19.5">
      <c r="H199" s="301" t="s">
        <v>249</v>
      </c>
      <c r="I199" s="118">
        <v>4</v>
      </c>
      <c r="J199" s="118" t="s">
        <v>269</v>
      </c>
      <c r="K199" s="119"/>
      <c r="L199" s="120"/>
      <c r="M199" s="120"/>
      <c r="N199" s="120"/>
      <c r="O199" s="117"/>
      <c r="P199" s="164">
        <f>P200+P205+P222</f>
        <v>26439.299999999996</v>
      </c>
      <c r="Q199" s="164">
        <f>Q200+Q205+Q222</f>
        <v>28526.6</v>
      </c>
      <c r="R199" s="164">
        <f>R200+R205+R222</f>
        <v>29755.6</v>
      </c>
    </row>
    <row r="200" spans="8:18" ht="19.5">
      <c r="H200" s="128" t="s">
        <v>71</v>
      </c>
      <c r="I200" s="118">
        <v>4</v>
      </c>
      <c r="J200" s="118">
        <v>8</v>
      </c>
      <c r="K200" s="119"/>
      <c r="L200" s="120"/>
      <c r="M200" s="120"/>
      <c r="N200" s="120"/>
      <c r="O200" s="117"/>
      <c r="P200" s="164">
        <f>P201</f>
        <v>1961.5</v>
      </c>
      <c r="Q200" s="164">
        <f aca="true" t="shared" si="18" ref="Q200:R203">Q201</f>
        <v>1961.5</v>
      </c>
      <c r="R200" s="164">
        <f t="shared" si="18"/>
        <v>1961.5</v>
      </c>
    </row>
    <row r="201" spans="8:18" ht="31.5">
      <c r="H201" s="10" t="s">
        <v>570</v>
      </c>
      <c r="I201" s="15">
        <v>4</v>
      </c>
      <c r="J201" s="15">
        <v>8</v>
      </c>
      <c r="K201" s="86" t="s">
        <v>540</v>
      </c>
      <c r="L201" s="87" t="s">
        <v>227</v>
      </c>
      <c r="M201" s="87" t="s">
        <v>236</v>
      </c>
      <c r="N201" s="87" t="s">
        <v>268</v>
      </c>
      <c r="O201" s="9"/>
      <c r="P201" s="165">
        <f>P202</f>
        <v>1961.5</v>
      </c>
      <c r="Q201" s="165">
        <f t="shared" si="18"/>
        <v>1961.5</v>
      </c>
      <c r="R201" s="165">
        <f t="shared" si="18"/>
        <v>1961.5</v>
      </c>
    </row>
    <row r="202" spans="8:18" ht="31.5">
      <c r="H202" s="10" t="s">
        <v>572</v>
      </c>
      <c r="I202" s="15">
        <v>4</v>
      </c>
      <c r="J202" s="15">
        <v>8</v>
      </c>
      <c r="K202" s="86" t="s">
        <v>540</v>
      </c>
      <c r="L202" s="87" t="s">
        <v>227</v>
      </c>
      <c r="M202" s="87" t="s">
        <v>230</v>
      </c>
      <c r="N202" s="87" t="s">
        <v>268</v>
      </c>
      <c r="O202" s="9"/>
      <c r="P202" s="165">
        <f>P203</f>
        <v>1961.5</v>
      </c>
      <c r="Q202" s="165">
        <f t="shared" si="18"/>
        <v>1961.5</v>
      </c>
      <c r="R202" s="165">
        <f t="shared" si="18"/>
        <v>1961.5</v>
      </c>
    </row>
    <row r="203" spans="8:18" ht="31.5">
      <c r="H203" s="10" t="s">
        <v>471</v>
      </c>
      <c r="I203" s="15">
        <v>4</v>
      </c>
      <c r="J203" s="15">
        <v>8</v>
      </c>
      <c r="K203" s="86" t="s">
        <v>540</v>
      </c>
      <c r="L203" s="87" t="s">
        <v>227</v>
      </c>
      <c r="M203" s="87" t="s">
        <v>230</v>
      </c>
      <c r="N203" s="87" t="s">
        <v>470</v>
      </c>
      <c r="O203" s="9"/>
      <c r="P203" s="165">
        <f>P204</f>
        <v>1961.5</v>
      </c>
      <c r="Q203" s="165">
        <f t="shared" si="18"/>
        <v>1961.5</v>
      </c>
      <c r="R203" s="165">
        <f t="shared" si="18"/>
        <v>1961.5</v>
      </c>
    </row>
    <row r="204" spans="8:18" ht="18.75">
      <c r="H204" s="4" t="s">
        <v>308</v>
      </c>
      <c r="I204" s="15">
        <v>4</v>
      </c>
      <c r="J204" s="15">
        <v>8</v>
      </c>
      <c r="K204" s="86" t="s">
        <v>540</v>
      </c>
      <c r="L204" s="87" t="s">
        <v>227</v>
      </c>
      <c r="M204" s="87" t="s">
        <v>230</v>
      </c>
      <c r="N204" s="87" t="s">
        <v>470</v>
      </c>
      <c r="O204" s="9">
        <v>240</v>
      </c>
      <c r="P204" s="165">
        <v>1961.5</v>
      </c>
      <c r="Q204" s="167">
        <v>1961.5</v>
      </c>
      <c r="R204" s="167">
        <v>1961.5</v>
      </c>
    </row>
    <row r="205" spans="8:18" ht="19.5">
      <c r="H205" s="301" t="s">
        <v>60</v>
      </c>
      <c r="I205" s="118">
        <v>4</v>
      </c>
      <c r="J205" s="118">
        <v>9</v>
      </c>
      <c r="K205" s="119"/>
      <c r="L205" s="120"/>
      <c r="M205" s="120"/>
      <c r="N205" s="120"/>
      <c r="O205" s="117"/>
      <c r="P205" s="164">
        <f>P206</f>
        <v>16374.6</v>
      </c>
      <c r="Q205" s="164">
        <f>Q206</f>
        <v>17358.6</v>
      </c>
      <c r="R205" s="164">
        <f>R206</f>
        <v>18322.6</v>
      </c>
    </row>
    <row r="206" spans="8:18" ht="31.5">
      <c r="H206" s="10" t="s">
        <v>584</v>
      </c>
      <c r="I206" s="15">
        <v>4</v>
      </c>
      <c r="J206" s="15">
        <v>9</v>
      </c>
      <c r="K206" s="86" t="s">
        <v>225</v>
      </c>
      <c r="L206" s="87" t="s">
        <v>227</v>
      </c>
      <c r="M206" s="87" t="s">
        <v>236</v>
      </c>
      <c r="N206" s="87" t="s">
        <v>268</v>
      </c>
      <c r="O206" s="9"/>
      <c r="P206" s="165">
        <f>P207+P213+P216+P219+P210</f>
        <v>16374.6</v>
      </c>
      <c r="Q206" s="165">
        <f>Q207+Q213+Q216+Q219+Q210</f>
        <v>17358.6</v>
      </c>
      <c r="R206" s="165">
        <f>R207+R213+R216+R219+R210</f>
        <v>18322.6</v>
      </c>
    </row>
    <row r="207" spans="8:18" ht="18.75">
      <c r="H207" s="10" t="s">
        <v>281</v>
      </c>
      <c r="I207" s="15">
        <v>4</v>
      </c>
      <c r="J207" s="15">
        <v>9</v>
      </c>
      <c r="K207" s="86" t="s">
        <v>225</v>
      </c>
      <c r="L207" s="87" t="s">
        <v>227</v>
      </c>
      <c r="M207" s="87" t="s">
        <v>228</v>
      </c>
      <c r="N207" s="87" t="s">
        <v>268</v>
      </c>
      <c r="O207" s="9"/>
      <c r="P207" s="165">
        <f aca="true" t="shared" si="19" ref="P207:R208">P208</f>
        <v>1100</v>
      </c>
      <c r="Q207" s="165">
        <f t="shared" si="19"/>
        <v>2500</v>
      </c>
      <c r="R207" s="165">
        <f t="shared" si="19"/>
        <v>750</v>
      </c>
    </row>
    <row r="208" spans="8:18" ht="18.75">
      <c r="H208" s="10" t="s">
        <v>585</v>
      </c>
      <c r="I208" s="15">
        <v>4</v>
      </c>
      <c r="J208" s="15">
        <v>9</v>
      </c>
      <c r="K208" s="86" t="s">
        <v>225</v>
      </c>
      <c r="L208" s="87" t="s">
        <v>227</v>
      </c>
      <c r="M208" s="87" t="s">
        <v>228</v>
      </c>
      <c r="N208" s="87" t="s">
        <v>542</v>
      </c>
      <c r="O208" s="9"/>
      <c r="P208" s="165">
        <f t="shared" si="19"/>
        <v>1100</v>
      </c>
      <c r="Q208" s="165">
        <f t="shared" si="19"/>
        <v>2500</v>
      </c>
      <c r="R208" s="165">
        <f t="shared" si="19"/>
        <v>750</v>
      </c>
    </row>
    <row r="209" spans="8:18" ht="18.75">
      <c r="H209" s="4" t="s">
        <v>308</v>
      </c>
      <c r="I209" s="15">
        <v>4</v>
      </c>
      <c r="J209" s="15">
        <v>9</v>
      </c>
      <c r="K209" s="86" t="s">
        <v>225</v>
      </c>
      <c r="L209" s="87" t="s">
        <v>227</v>
      </c>
      <c r="M209" s="87" t="s">
        <v>228</v>
      </c>
      <c r="N209" s="87" t="s">
        <v>542</v>
      </c>
      <c r="O209" s="9">
        <v>240</v>
      </c>
      <c r="P209" s="165">
        <v>1100</v>
      </c>
      <c r="Q209" s="167">
        <v>2500</v>
      </c>
      <c r="R209" s="167">
        <v>750</v>
      </c>
    </row>
    <row r="210" spans="8:18" ht="18.75">
      <c r="H210" s="10" t="s">
        <v>493</v>
      </c>
      <c r="I210" s="6">
        <v>4</v>
      </c>
      <c r="J210" s="15">
        <v>9</v>
      </c>
      <c r="K210" s="15">
        <v>14</v>
      </c>
      <c r="L210" s="87" t="s">
        <v>227</v>
      </c>
      <c r="M210" s="87" t="s">
        <v>243</v>
      </c>
      <c r="N210" s="87" t="s">
        <v>268</v>
      </c>
      <c r="O210" s="5"/>
      <c r="P210" s="167">
        <f aca="true" t="shared" si="20" ref="P210:R211">P211</f>
        <v>200</v>
      </c>
      <c r="Q210" s="167">
        <f t="shared" si="20"/>
        <v>200</v>
      </c>
      <c r="R210" s="167">
        <f t="shared" si="20"/>
        <v>200</v>
      </c>
    </row>
    <row r="211" spans="8:18" ht="18.75">
      <c r="H211" s="28" t="s">
        <v>331</v>
      </c>
      <c r="I211" s="6">
        <v>4</v>
      </c>
      <c r="J211" s="15">
        <v>9</v>
      </c>
      <c r="K211" s="15">
        <v>14</v>
      </c>
      <c r="L211" s="87" t="s">
        <v>227</v>
      </c>
      <c r="M211" s="87" t="s">
        <v>243</v>
      </c>
      <c r="N211" s="87" t="s">
        <v>542</v>
      </c>
      <c r="O211" s="5"/>
      <c r="P211" s="167">
        <f t="shared" si="20"/>
        <v>200</v>
      </c>
      <c r="Q211" s="167">
        <f t="shared" si="20"/>
        <v>200</v>
      </c>
      <c r="R211" s="167">
        <f t="shared" si="20"/>
        <v>200</v>
      </c>
    </row>
    <row r="212" spans="8:18" ht="18.75">
      <c r="H212" s="4" t="s">
        <v>308</v>
      </c>
      <c r="I212" s="6">
        <v>4</v>
      </c>
      <c r="J212" s="15">
        <v>9</v>
      </c>
      <c r="K212" s="15">
        <v>14</v>
      </c>
      <c r="L212" s="87" t="s">
        <v>227</v>
      </c>
      <c r="M212" s="87" t="s">
        <v>243</v>
      </c>
      <c r="N212" s="87" t="s">
        <v>542</v>
      </c>
      <c r="O212" s="5">
        <v>240</v>
      </c>
      <c r="P212" s="167">
        <v>200</v>
      </c>
      <c r="Q212" s="167">
        <v>200</v>
      </c>
      <c r="R212" s="167">
        <v>200</v>
      </c>
    </row>
    <row r="213" spans="8:18" ht="18.75">
      <c r="H213" s="10" t="s">
        <v>344</v>
      </c>
      <c r="I213" s="15">
        <v>4</v>
      </c>
      <c r="J213" s="15">
        <v>9</v>
      </c>
      <c r="K213" s="86" t="s">
        <v>225</v>
      </c>
      <c r="L213" s="87" t="s">
        <v>227</v>
      </c>
      <c r="M213" s="87" t="s">
        <v>244</v>
      </c>
      <c r="N213" s="87" t="s">
        <v>268</v>
      </c>
      <c r="O213" s="9"/>
      <c r="P213" s="165">
        <f aca="true" t="shared" si="21" ref="P213:R214">P214</f>
        <v>13508</v>
      </c>
      <c r="Q213" s="165">
        <f t="shared" si="21"/>
        <v>13092</v>
      </c>
      <c r="R213" s="165">
        <f t="shared" si="21"/>
        <v>15806</v>
      </c>
    </row>
    <row r="214" spans="8:18" ht="18.75">
      <c r="H214" s="10" t="s">
        <v>331</v>
      </c>
      <c r="I214" s="15">
        <v>4</v>
      </c>
      <c r="J214" s="15">
        <v>9</v>
      </c>
      <c r="K214" s="86" t="s">
        <v>225</v>
      </c>
      <c r="L214" s="87" t="s">
        <v>227</v>
      </c>
      <c r="M214" s="87" t="s">
        <v>244</v>
      </c>
      <c r="N214" s="87" t="s">
        <v>542</v>
      </c>
      <c r="O214" s="9"/>
      <c r="P214" s="165">
        <f t="shared" si="21"/>
        <v>13508</v>
      </c>
      <c r="Q214" s="165">
        <f t="shared" si="21"/>
        <v>13092</v>
      </c>
      <c r="R214" s="165">
        <f t="shared" si="21"/>
        <v>15806</v>
      </c>
    </row>
    <row r="215" spans="8:18" ht="18.75">
      <c r="H215" s="4" t="s">
        <v>308</v>
      </c>
      <c r="I215" s="15">
        <v>4</v>
      </c>
      <c r="J215" s="15">
        <v>9</v>
      </c>
      <c r="K215" s="86" t="s">
        <v>225</v>
      </c>
      <c r="L215" s="87" t="s">
        <v>227</v>
      </c>
      <c r="M215" s="87" t="s">
        <v>244</v>
      </c>
      <c r="N215" s="87" t="s">
        <v>542</v>
      </c>
      <c r="O215" s="9">
        <v>240</v>
      </c>
      <c r="P215" s="165">
        <f>8715+2300+1100+1393</f>
        <v>13508</v>
      </c>
      <c r="Q215" s="167">
        <f>8299+2300+1100+1393</f>
        <v>13092</v>
      </c>
      <c r="R215" s="167">
        <f>11013+2300+1100+1393</f>
        <v>15806</v>
      </c>
    </row>
    <row r="216" spans="8:18" ht="31.5">
      <c r="H216" s="10" t="s">
        <v>491</v>
      </c>
      <c r="I216" s="15">
        <v>4</v>
      </c>
      <c r="J216" s="15">
        <v>9</v>
      </c>
      <c r="K216" s="86" t="s">
        <v>225</v>
      </c>
      <c r="L216" s="87" t="s">
        <v>227</v>
      </c>
      <c r="M216" s="87" t="s">
        <v>239</v>
      </c>
      <c r="N216" s="87" t="s">
        <v>268</v>
      </c>
      <c r="O216" s="9"/>
      <c r="P216" s="165">
        <f aca="true" t="shared" si="22" ref="P216:R217">P217</f>
        <v>866.6</v>
      </c>
      <c r="Q216" s="165">
        <f t="shared" si="22"/>
        <v>866.6</v>
      </c>
      <c r="R216" s="165">
        <f t="shared" si="22"/>
        <v>866.6</v>
      </c>
    </row>
    <row r="217" spans="8:18" ht="31.5">
      <c r="H217" s="10" t="s">
        <v>17</v>
      </c>
      <c r="I217" s="15">
        <v>4</v>
      </c>
      <c r="J217" s="15">
        <v>9</v>
      </c>
      <c r="K217" s="86" t="s">
        <v>225</v>
      </c>
      <c r="L217" s="87" t="s">
        <v>227</v>
      </c>
      <c r="M217" s="87" t="s">
        <v>239</v>
      </c>
      <c r="N217" s="87" t="s">
        <v>543</v>
      </c>
      <c r="O217" s="9"/>
      <c r="P217" s="165">
        <f t="shared" si="22"/>
        <v>866.6</v>
      </c>
      <c r="Q217" s="165">
        <f t="shared" si="22"/>
        <v>866.6</v>
      </c>
      <c r="R217" s="165">
        <f t="shared" si="22"/>
        <v>866.6</v>
      </c>
    </row>
    <row r="218" spans="8:18" ht="18.75">
      <c r="H218" s="4" t="s">
        <v>308</v>
      </c>
      <c r="I218" s="15">
        <v>4</v>
      </c>
      <c r="J218" s="15">
        <v>9</v>
      </c>
      <c r="K218" s="86" t="s">
        <v>225</v>
      </c>
      <c r="L218" s="87" t="s">
        <v>227</v>
      </c>
      <c r="M218" s="87" t="s">
        <v>239</v>
      </c>
      <c r="N218" s="87" t="s">
        <v>543</v>
      </c>
      <c r="O218" s="9">
        <v>240</v>
      </c>
      <c r="P218" s="165">
        <v>866.6</v>
      </c>
      <c r="Q218" s="167">
        <v>866.6</v>
      </c>
      <c r="R218" s="167">
        <v>866.6</v>
      </c>
    </row>
    <row r="219" spans="8:18" ht="47.25">
      <c r="H219" s="10" t="s">
        <v>492</v>
      </c>
      <c r="I219" s="15">
        <v>4</v>
      </c>
      <c r="J219" s="15">
        <v>9</v>
      </c>
      <c r="K219" s="86" t="s">
        <v>225</v>
      </c>
      <c r="L219" s="87" t="s">
        <v>227</v>
      </c>
      <c r="M219" s="87" t="s">
        <v>230</v>
      </c>
      <c r="N219" s="87" t="s">
        <v>268</v>
      </c>
      <c r="O219" s="9"/>
      <c r="P219" s="165">
        <f aca="true" t="shared" si="23" ref="P219:R220">P220</f>
        <v>700</v>
      </c>
      <c r="Q219" s="165">
        <f t="shared" si="23"/>
        <v>700</v>
      </c>
      <c r="R219" s="165">
        <f t="shared" si="23"/>
        <v>700</v>
      </c>
    </row>
    <row r="220" spans="8:18" ht="18.75">
      <c r="H220" s="10" t="s">
        <v>331</v>
      </c>
      <c r="I220" s="15">
        <v>4</v>
      </c>
      <c r="J220" s="15">
        <v>9</v>
      </c>
      <c r="K220" s="86" t="s">
        <v>225</v>
      </c>
      <c r="L220" s="87" t="s">
        <v>227</v>
      </c>
      <c r="M220" s="87" t="s">
        <v>230</v>
      </c>
      <c r="N220" s="87" t="s">
        <v>542</v>
      </c>
      <c r="O220" s="9"/>
      <c r="P220" s="165">
        <f t="shared" si="23"/>
        <v>700</v>
      </c>
      <c r="Q220" s="165">
        <f t="shared" si="23"/>
        <v>700</v>
      </c>
      <c r="R220" s="165">
        <f t="shared" si="23"/>
        <v>700</v>
      </c>
    </row>
    <row r="221" spans="8:18" ht="18.75">
      <c r="H221" s="4" t="s">
        <v>308</v>
      </c>
      <c r="I221" s="15">
        <v>4</v>
      </c>
      <c r="J221" s="15">
        <v>9</v>
      </c>
      <c r="K221" s="86" t="s">
        <v>225</v>
      </c>
      <c r="L221" s="87" t="s">
        <v>227</v>
      </c>
      <c r="M221" s="87" t="s">
        <v>230</v>
      </c>
      <c r="N221" s="87" t="s">
        <v>542</v>
      </c>
      <c r="O221" s="9">
        <v>240</v>
      </c>
      <c r="P221" s="165">
        <v>700</v>
      </c>
      <c r="Q221" s="167">
        <v>700</v>
      </c>
      <c r="R221" s="167">
        <v>700</v>
      </c>
    </row>
    <row r="222" spans="8:18" ht="19.5">
      <c r="H222" s="300" t="s">
        <v>217</v>
      </c>
      <c r="I222" s="118">
        <v>4</v>
      </c>
      <c r="J222" s="118">
        <v>12</v>
      </c>
      <c r="K222" s="119"/>
      <c r="L222" s="120"/>
      <c r="M222" s="120"/>
      <c r="N222" s="120"/>
      <c r="O222" s="117"/>
      <c r="P222" s="164">
        <f>P223+P244</f>
        <v>8103.199999999999</v>
      </c>
      <c r="Q222" s="164">
        <f>Q223+Q244</f>
        <v>9206.5</v>
      </c>
      <c r="R222" s="164">
        <f>R223+R244</f>
        <v>9471.5</v>
      </c>
    </row>
    <row r="223" spans="8:18" ht="31.5">
      <c r="H223" s="10" t="s">
        <v>586</v>
      </c>
      <c r="I223" s="15">
        <v>4</v>
      </c>
      <c r="J223" s="15">
        <v>12</v>
      </c>
      <c r="K223" s="86" t="s">
        <v>230</v>
      </c>
      <c r="L223" s="87" t="s">
        <v>227</v>
      </c>
      <c r="M223" s="87" t="s">
        <v>236</v>
      </c>
      <c r="N223" s="87" t="s">
        <v>268</v>
      </c>
      <c r="O223" s="9"/>
      <c r="P223" s="165">
        <f>P224+P227+P230+P233+P236+P241</f>
        <v>7636.799999999999</v>
      </c>
      <c r="Q223" s="165">
        <f>Q224+Q227+Q230+Q233+Q236+Q241</f>
        <v>8740.1</v>
      </c>
      <c r="R223" s="165">
        <f>R224+R227+R230+R233+R236+R241</f>
        <v>9005.1</v>
      </c>
    </row>
    <row r="224" spans="8:18" ht="31.5">
      <c r="H224" s="10" t="s">
        <v>587</v>
      </c>
      <c r="I224" s="15">
        <v>4</v>
      </c>
      <c r="J224" s="15">
        <v>12</v>
      </c>
      <c r="K224" s="86" t="s">
        <v>230</v>
      </c>
      <c r="L224" s="87" t="s">
        <v>227</v>
      </c>
      <c r="M224" s="87" t="s">
        <v>228</v>
      </c>
      <c r="N224" s="87" t="s">
        <v>268</v>
      </c>
      <c r="O224" s="9"/>
      <c r="P224" s="165">
        <f aca="true" t="shared" si="24" ref="P224:R225">P225</f>
        <v>35</v>
      </c>
      <c r="Q224" s="165">
        <f t="shared" si="24"/>
        <v>35</v>
      </c>
      <c r="R224" s="165">
        <f t="shared" si="24"/>
        <v>35</v>
      </c>
    </row>
    <row r="225" spans="8:18" ht="18.75">
      <c r="H225" s="10" t="s">
        <v>9</v>
      </c>
      <c r="I225" s="15">
        <v>4</v>
      </c>
      <c r="J225" s="15">
        <v>12</v>
      </c>
      <c r="K225" s="86" t="s">
        <v>230</v>
      </c>
      <c r="L225" s="87" t="s">
        <v>227</v>
      </c>
      <c r="M225" s="87" t="s">
        <v>228</v>
      </c>
      <c r="N225" s="87" t="s">
        <v>10</v>
      </c>
      <c r="O225" s="9"/>
      <c r="P225" s="165">
        <f t="shared" si="24"/>
        <v>35</v>
      </c>
      <c r="Q225" s="165">
        <f t="shared" si="24"/>
        <v>35</v>
      </c>
      <c r="R225" s="165">
        <f t="shared" si="24"/>
        <v>35</v>
      </c>
    </row>
    <row r="226" spans="8:18" ht="18.75">
      <c r="H226" s="10" t="s">
        <v>310</v>
      </c>
      <c r="I226" s="15">
        <v>4</v>
      </c>
      <c r="J226" s="15">
        <v>12</v>
      </c>
      <c r="K226" s="86" t="s">
        <v>230</v>
      </c>
      <c r="L226" s="87" t="s">
        <v>227</v>
      </c>
      <c r="M226" s="87" t="s">
        <v>228</v>
      </c>
      <c r="N226" s="87" t="s">
        <v>10</v>
      </c>
      <c r="O226" s="9">
        <v>610</v>
      </c>
      <c r="P226" s="165">
        <v>35</v>
      </c>
      <c r="Q226" s="167">
        <v>35</v>
      </c>
      <c r="R226" s="167">
        <v>35</v>
      </c>
    </row>
    <row r="227" spans="8:18" ht="18.75">
      <c r="H227" s="10" t="s">
        <v>433</v>
      </c>
      <c r="I227" s="15">
        <v>4</v>
      </c>
      <c r="J227" s="15">
        <v>12</v>
      </c>
      <c r="K227" s="86" t="s">
        <v>230</v>
      </c>
      <c r="L227" s="87" t="s">
        <v>227</v>
      </c>
      <c r="M227" s="87" t="s">
        <v>243</v>
      </c>
      <c r="N227" s="87" t="s">
        <v>268</v>
      </c>
      <c r="O227" s="9"/>
      <c r="P227" s="165">
        <f aca="true" t="shared" si="25" ref="P227:R228">P228</f>
        <v>75</v>
      </c>
      <c r="Q227" s="165">
        <f t="shared" si="25"/>
        <v>75</v>
      </c>
      <c r="R227" s="165">
        <f t="shared" si="25"/>
        <v>75</v>
      </c>
    </row>
    <row r="228" spans="8:18" ht="18.75">
      <c r="H228" s="10" t="s">
        <v>9</v>
      </c>
      <c r="I228" s="15">
        <v>4</v>
      </c>
      <c r="J228" s="15">
        <v>12</v>
      </c>
      <c r="K228" s="86" t="s">
        <v>230</v>
      </c>
      <c r="L228" s="87" t="s">
        <v>227</v>
      </c>
      <c r="M228" s="87" t="s">
        <v>243</v>
      </c>
      <c r="N228" s="87" t="s">
        <v>10</v>
      </c>
      <c r="O228" s="9"/>
      <c r="P228" s="165">
        <f t="shared" si="25"/>
        <v>75</v>
      </c>
      <c r="Q228" s="165">
        <f t="shared" si="25"/>
        <v>75</v>
      </c>
      <c r="R228" s="165">
        <f t="shared" si="25"/>
        <v>75</v>
      </c>
    </row>
    <row r="229" spans="8:18" ht="18.75">
      <c r="H229" s="10" t="s">
        <v>310</v>
      </c>
      <c r="I229" s="15">
        <v>4</v>
      </c>
      <c r="J229" s="15">
        <v>12</v>
      </c>
      <c r="K229" s="86" t="s">
        <v>230</v>
      </c>
      <c r="L229" s="87" t="s">
        <v>227</v>
      </c>
      <c r="M229" s="87" t="s">
        <v>243</v>
      </c>
      <c r="N229" s="87" t="s">
        <v>10</v>
      </c>
      <c r="O229" s="9">
        <v>610</v>
      </c>
      <c r="P229" s="165">
        <v>75</v>
      </c>
      <c r="Q229" s="167">
        <v>75</v>
      </c>
      <c r="R229" s="167">
        <v>75</v>
      </c>
    </row>
    <row r="230" spans="8:18" ht="18.75">
      <c r="H230" s="10" t="s">
        <v>475</v>
      </c>
      <c r="I230" s="15">
        <v>4</v>
      </c>
      <c r="J230" s="15">
        <v>12</v>
      </c>
      <c r="K230" s="86" t="s">
        <v>230</v>
      </c>
      <c r="L230" s="87" t="s">
        <v>227</v>
      </c>
      <c r="M230" s="87" t="s">
        <v>244</v>
      </c>
      <c r="N230" s="87" t="s">
        <v>268</v>
      </c>
      <c r="O230" s="9"/>
      <c r="P230" s="165">
        <f aca="true" t="shared" si="26" ref="P230:R231">P231</f>
        <v>10</v>
      </c>
      <c r="Q230" s="165">
        <f t="shared" si="26"/>
        <v>10</v>
      </c>
      <c r="R230" s="165">
        <f t="shared" si="26"/>
        <v>10</v>
      </c>
    </row>
    <row r="231" spans="8:18" ht="18.75">
      <c r="H231" s="10" t="s">
        <v>9</v>
      </c>
      <c r="I231" s="15">
        <v>4</v>
      </c>
      <c r="J231" s="15">
        <v>12</v>
      </c>
      <c r="K231" s="86" t="s">
        <v>230</v>
      </c>
      <c r="L231" s="87" t="s">
        <v>227</v>
      </c>
      <c r="M231" s="87" t="s">
        <v>244</v>
      </c>
      <c r="N231" s="87" t="s">
        <v>10</v>
      </c>
      <c r="O231" s="9"/>
      <c r="P231" s="165">
        <f t="shared" si="26"/>
        <v>10</v>
      </c>
      <c r="Q231" s="165">
        <f t="shared" si="26"/>
        <v>10</v>
      </c>
      <c r="R231" s="165">
        <f t="shared" si="26"/>
        <v>10</v>
      </c>
    </row>
    <row r="232" spans="8:18" ht="18.75">
      <c r="H232" s="10" t="s">
        <v>310</v>
      </c>
      <c r="I232" s="15">
        <v>4</v>
      </c>
      <c r="J232" s="15">
        <v>12</v>
      </c>
      <c r="K232" s="86" t="s">
        <v>230</v>
      </c>
      <c r="L232" s="87" t="s">
        <v>227</v>
      </c>
      <c r="M232" s="87" t="s">
        <v>244</v>
      </c>
      <c r="N232" s="87" t="s">
        <v>10</v>
      </c>
      <c r="O232" s="9">
        <v>610</v>
      </c>
      <c r="P232" s="165">
        <v>10</v>
      </c>
      <c r="Q232" s="167">
        <v>10</v>
      </c>
      <c r="R232" s="167">
        <v>10</v>
      </c>
    </row>
    <row r="233" spans="8:18" ht="31.5">
      <c r="H233" s="10" t="s">
        <v>476</v>
      </c>
      <c r="I233" s="15">
        <v>4</v>
      </c>
      <c r="J233" s="15">
        <v>12</v>
      </c>
      <c r="K233" s="86" t="s">
        <v>230</v>
      </c>
      <c r="L233" s="87" t="s">
        <v>227</v>
      </c>
      <c r="M233" s="87" t="s">
        <v>239</v>
      </c>
      <c r="N233" s="87" t="s">
        <v>268</v>
      </c>
      <c r="O233" s="9"/>
      <c r="P233" s="165">
        <f aca="true" t="shared" si="27" ref="P233:R234">P234</f>
        <v>40</v>
      </c>
      <c r="Q233" s="165">
        <f t="shared" si="27"/>
        <v>40</v>
      </c>
      <c r="R233" s="165">
        <f t="shared" si="27"/>
        <v>40</v>
      </c>
    </row>
    <row r="234" spans="8:18" ht="18.75">
      <c r="H234" s="10" t="s">
        <v>9</v>
      </c>
      <c r="I234" s="15">
        <v>4</v>
      </c>
      <c r="J234" s="15">
        <v>12</v>
      </c>
      <c r="K234" s="86" t="s">
        <v>230</v>
      </c>
      <c r="L234" s="87" t="s">
        <v>227</v>
      </c>
      <c r="M234" s="87" t="s">
        <v>239</v>
      </c>
      <c r="N234" s="87" t="s">
        <v>10</v>
      </c>
      <c r="O234" s="9"/>
      <c r="P234" s="165">
        <f t="shared" si="27"/>
        <v>40</v>
      </c>
      <c r="Q234" s="165">
        <f t="shared" si="27"/>
        <v>40</v>
      </c>
      <c r="R234" s="165">
        <f t="shared" si="27"/>
        <v>40</v>
      </c>
    </row>
    <row r="235" spans="8:18" ht="18.75">
      <c r="H235" s="10" t="s">
        <v>310</v>
      </c>
      <c r="I235" s="15">
        <v>4</v>
      </c>
      <c r="J235" s="15">
        <v>12</v>
      </c>
      <c r="K235" s="86" t="s">
        <v>230</v>
      </c>
      <c r="L235" s="87" t="s">
        <v>227</v>
      </c>
      <c r="M235" s="87" t="s">
        <v>239</v>
      </c>
      <c r="N235" s="87" t="s">
        <v>10</v>
      </c>
      <c r="O235" s="9">
        <v>610</v>
      </c>
      <c r="P235" s="165">
        <v>40</v>
      </c>
      <c r="Q235" s="167">
        <v>40</v>
      </c>
      <c r="R235" s="167">
        <v>40</v>
      </c>
    </row>
    <row r="236" spans="8:18" ht="18.75">
      <c r="H236" s="10" t="s">
        <v>279</v>
      </c>
      <c r="I236" s="15">
        <v>4</v>
      </c>
      <c r="J236" s="15">
        <v>12</v>
      </c>
      <c r="K236" s="86" t="s">
        <v>230</v>
      </c>
      <c r="L236" s="87" t="s">
        <v>227</v>
      </c>
      <c r="M236" s="87" t="s">
        <v>230</v>
      </c>
      <c r="N236" s="87" t="s">
        <v>268</v>
      </c>
      <c r="O236" s="9"/>
      <c r="P236" s="165">
        <f>P237+P239</f>
        <v>7336.799999999999</v>
      </c>
      <c r="Q236" s="165">
        <f>Q237+Q239</f>
        <v>8440.1</v>
      </c>
      <c r="R236" s="165">
        <f>R237+R239</f>
        <v>8705.1</v>
      </c>
    </row>
    <row r="237" spans="8:18" ht="18.75">
      <c r="H237" s="10" t="s">
        <v>9</v>
      </c>
      <c r="I237" s="15">
        <v>4</v>
      </c>
      <c r="J237" s="15">
        <v>12</v>
      </c>
      <c r="K237" s="86" t="s">
        <v>230</v>
      </c>
      <c r="L237" s="87" t="s">
        <v>227</v>
      </c>
      <c r="M237" s="87" t="s">
        <v>230</v>
      </c>
      <c r="N237" s="87" t="s">
        <v>10</v>
      </c>
      <c r="O237" s="9"/>
      <c r="P237" s="165">
        <f>P238</f>
        <v>3754.6</v>
      </c>
      <c r="Q237" s="165">
        <f>Q238</f>
        <v>4600</v>
      </c>
      <c r="R237" s="165">
        <f>R238</f>
        <v>4600</v>
      </c>
    </row>
    <row r="238" spans="8:18" ht="18.75">
      <c r="H238" s="10" t="s">
        <v>310</v>
      </c>
      <c r="I238" s="15">
        <v>4</v>
      </c>
      <c r="J238" s="15">
        <v>12</v>
      </c>
      <c r="K238" s="86" t="s">
        <v>230</v>
      </c>
      <c r="L238" s="87" t="s">
        <v>227</v>
      </c>
      <c r="M238" s="87" t="s">
        <v>230</v>
      </c>
      <c r="N238" s="87" t="s">
        <v>10</v>
      </c>
      <c r="O238" s="9">
        <v>610</v>
      </c>
      <c r="P238" s="165">
        <v>3754.6</v>
      </c>
      <c r="Q238" s="167">
        <v>4600</v>
      </c>
      <c r="R238" s="167">
        <v>4600</v>
      </c>
    </row>
    <row r="239" spans="8:18" ht="31.5">
      <c r="H239" s="2" t="s">
        <v>387</v>
      </c>
      <c r="I239" s="15">
        <v>4</v>
      </c>
      <c r="J239" s="15">
        <v>12</v>
      </c>
      <c r="K239" s="86" t="s">
        <v>230</v>
      </c>
      <c r="L239" s="87" t="s">
        <v>227</v>
      </c>
      <c r="M239" s="87" t="s">
        <v>230</v>
      </c>
      <c r="N239" s="87" t="s">
        <v>386</v>
      </c>
      <c r="O239" s="9"/>
      <c r="P239" s="165">
        <f>P240</f>
        <v>3582.2</v>
      </c>
      <c r="Q239" s="165">
        <f>Q240</f>
        <v>3840.1</v>
      </c>
      <c r="R239" s="165">
        <f>R240</f>
        <v>4105.1</v>
      </c>
    </row>
    <row r="240" spans="8:18" ht="18.75">
      <c r="H240" s="10" t="s">
        <v>310</v>
      </c>
      <c r="I240" s="15">
        <v>4</v>
      </c>
      <c r="J240" s="15">
        <v>12</v>
      </c>
      <c r="K240" s="86" t="s">
        <v>230</v>
      </c>
      <c r="L240" s="87" t="s">
        <v>227</v>
      </c>
      <c r="M240" s="87" t="s">
        <v>230</v>
      </c>
      <c r="N240" s="87" t="s">
        <v>386</v>
      </c>
      <c r="O240" s="9">
        <v>610</v>
      </c>
      <c r="P240" s="165">
        <v>3582.2</v>
      </c>
      <c r="Q240" s="167">
        <v>3840.1</v>
      </c>
      <c r="R240" s="167">
        <v>4105.1</v>
      </c>
    </row>
    <row r="241" spans="8:18" ht="31.5">
      <c r="H241" s="2" t="s">
        <v>26</v>
      </c>
      <c r="I241" s="15">
        <v>4</v>
      </c>
      <c r="J241" s="15">
        <v>12</v>
      </c>
      <c r="K241" s="86" t="s">
        <v>230</v>
      </c>
      <c r="L241" s="87" t="s">
        <v>227</v>
      </c>
      <c r="M241" s="87" t="s">
        <v>246</v>
      </c>
      <c r="N241" s="87" t="s">
        <v>268</v>
      </c>
      <c r="O241" s="5"/>
      <c r="P241" s="167">
        <f aca="true" t="shared" si="28" ref="P241:R242">P242</f>
        <v>140</v>
      </c>
      <c r="Q241" s="167">
        <f t="shared" si="28"/>
        <v>140</v>
      </c>
      <c r="R241" s="167">
        <f t="shared" si="28"/>
        <v>140</v>
      </c>
    </row>
    <row r="242" spans="8:18" ht="18.75">
      <c r="H242" s="10" t="s">
        <v>9</v>
      </c>
      <c r="I242" s="15">
        <v>4</v>
      </c>
      <c r="J242" s="15">
        <v>12</v>
      </c>
      <c r="K242" s="86" t="s">
        <v>230</v>
      </c>
      <c r="L242" s="87" t="s">
        <v>227</v>
      </c>
      <c r="M242" s="87" t="s">
        <v>246</v>
      </c>
      <c r="N242" s="87" t="s">
        <v>10</v>
      </c>
      <c r="O242" s="5"/>
      <c r="P242" s="167">
        <f t="shared" si="28"/>
        <v>140</v>
      </c>
      <c r="Q242" s="167">
        <f t="shared" si="28"/>
        <v>140</v>
      </c>
      <c r="R242" s="167">
        <f t="shared" si="28"/>
        <v>140</v>
      </c>
    </row>
    <row r="243" spans="8:18" ht="18.75">
      <c r="H243" s="10" t="s">
        <v>310</v>
      </c>
      <c r="I243" s="15">
        <v>4</v>
      </c>
      <c r="J243" s="15">
        <v>12</v>
      </c>
      <c r="K243" s="86" t="s">
        <v>230</v>
      </c>
      <c r="L243" s="87" t="s">
        <v>227</v>
      </c>
      <c r="M243" s="87" t="s">
        <v>246</v>
      </c>
      <c r="N243" s="87" t="s">
        <v>10</v>
      </c>
      <c r="O243" s="5">
        <v>610</v>
      </c>
      <c r="P243" s="167">
        <v>140</v>
      </c>
      <c r="Q243" s="167">
        <v>140</v>
      </c>
      <c r="R243" s="167">
        <v>140</v>
      </c>
    </row>
    <row r="244" spans="8:18" ht="31.5">
      <c r="H244" s="2" t="s">
        <v>588</v>
      </c>
      <c r="I244" s="15">
        <v>4</v>
      </c>
      <c r="J244" s="15">
        <v>12</v>
      </c>
      <c r="K244" s="86" t="s">
        <v>250</v>
      </c>
      <c r="L244" s="87" t="s">
        <v>227</v>
      </c>
      <c r="M244" s="87" t="s">
        <v>236</v>
      </c>
      <c r="N244" s="87" t="s">
        <v>268</v>
      </c>
      <c r="O244" s="5"/>
      <c r="P244" s="167">
        <f>P245+P251</f>
        <v>466.4</v>
      </c>
      <c r="Q244" s="167">
        <f>Q245+Q251</f>
        <v>466.4</v>
      </c>
      <c r="R244" s="167">
        <f>R245+R251</f>
        <v>466.4</v>
      </c>
    </row>
    <row r="245" spans="8:18" ht="31.5">
      <c r="H245" s="17" t="s">
        <v>884</v>
      </c>
      <c r="I245" s="15">
        <v>4</v>
      </c>
      <c r="J245" s="15">
        <v>12</v>
      </c>
      <c r="K245" s="86" t="s">
        <v>250</v>
      </c>
      <c r="L245" s="87" t="s">
        <v>227</v>
      </c>
      <c r="M245" s="87" t="s">
        <v>228</v>
      </c>
      <c r="N245" s="87" t="s">
        <v>268</v>
      </c>
      <c r="O245" s="5"/>
      <c r="P245" s="167">
        <f>P246+P249</f>
        <v>386.4</v>
      </c>
      <c r="Q245" s="167">
        <f>Q246+Q249</f>
        <v>386.4</v>
      </c>
      <c r="R245" s="167">
        <f>R246+R249</f>
        <v>386.4</v>
      </c>
    </row>
    <row r="246" spans="8:18" ht="18.75">
      <c r="H246" s="17" t="s">
        <v>6</v>
      </c>
      <c r="I246" s="15">
        <v>4</v>
      </c>
      <c r="J246" s="15">
        <v>12</v>
      </c>
      <c r="K246" s="86" t="s">
        <v>250</v>
      </c>
      <c r="L246" s="87" t="s">
        <v>227</v>
      </c>
      <c r="M246" s="87" t="s">
        <v>228</v>
      </c>
      <c r="N246" s="87" t="s">
        <v>5</v>
      </c>
      <c r="O246" s="9"/>
      <c r="P246" s="165">
        <f>P247+P248</f>
        <v>30</v>
      </c>
      <c r="Q246" s="165">
        <f>Q247+Q248</f>
        <v>30</v>
      </c>
      <c r="R246" s="165">
        <f>R247+R248</f>
        <v>30</v>
      </c>
    </row>
    <row r="247" spans="8:18" ht="18.75">
      <c r="H247" s="4" t="s">
        <v>308</v>
      </c>
      <c r="I247" s="15">
        <v>4</v>
      </c>
      <c r="J247" s="15">
        <v>12</v>
      </c>
      <c r="K247" s="86" t="s">
        <v>250</v>
      </c>
      <c r="L247" s="87" t="s">
        <v>227</v>
      </c>
      <c r="M247" s="87" t="s">
        <v>228</v>
      </c>
      <c r="N247" s="87" t="s">
        <v>5</v>
      </c>
      <c r="O247" s="9">
        <v>240</v>
      </c>
      <c r="P247" s="165">
        <v>10</v>
      </c>
      <c r="Q247" s="165">
        <v>10</v>
      </c>
      <c r="R247" s="165">
        <v>10</v>
      </c>
    </row>
    <row r="248" spans="8:18" ht="31.5">
      <c r="H248" s="4" t="s">
        <v>370</v>
      </c>
      <c r="I248" s="15">
        <v>4</v>
      </c>
      <c r="J248" s="15">
        <v>12</v>
      </c>
      <c r="K248" s="86" t="s">
        <v>250</v>
      </c>
      <c r="L248" s="87" t="s">
        <v>227</v>
      </c>
      <c r="M248" s="87" t="s">
        <v>228</v>
      </c>
      <c r="N248" s="87" t="s">
        <v>5</v>
      </c>
      <c r="O248" s="9">
        <v>810</v>
      </c>
      <c r="P248" s="165">
        <v>20</v>
      </c>
      <c r="Q248" s="165">
        <v>20</v>
      </c>
      <c r="R248" s="165">
        <v>20</v>
      </c>
    </row>
    <row r="249" spans="8:18" ht="18.75">
      <c r="H249" s="4" t="s">
        <v>369</v>
      </c>
      <c r="I249" s="15">
        <v>4</v>
      </c>
      <c r="J249" s="15">
        <v>12</v>
      </c>
      <c r="K249" s="86" t="s">
        <v>250</v>
      </c>
      <c r="L249" s="87" t="s">
        <v>227</v>
      </c>
      <c r="M249" s="87" t="s">
        <v>228</v>
      </c>
      <c r="N249" s="87" t="s">
        <v>368</v>
      </c>
      <c r="O249" s="9"/>
      <c r="P249" s="165">
        <f>P250</f>
        <v>356.4</v>
      </c>
      <c r="Q249" s="165">
        <f>Q250</f>
        <v>356.4</v>
      </c>
      <c r="R249" s="165">
        <f>R250</f>
        <v>356.4</v>
      </c>
    </row>
    <row r="250" spans="8:18" ht="31.5">
      <c r="H250" s="4" t="s">
        <v>370</v>
      </c>
      <c r="I250" s="15">
        <v>4</v>
      </c>
      <c r="J250" s="15">
        <v>12</v>
      </c>
      <c r="K250" s="86" t="s">
        <v>250</v>
      </c>
      <c r="L250" s="87" t="s">
        <v>227</v>
      </c>
      <c r="M250" s="87" t="s">
        <v>228</v>
      </c>
      <c r="N250" s="87" t="s">
        <v>368</v>
      </c>
      <c r="O250" s="9">
        <v>810</v>
      </c>
      <c r="P250" s="165">
        <v>356.4</v>
      </c>
      <c r="Q250" s="166">
        <v>356.4</v>
      </c>
      <c r="R250" s="166">
        <v>356.4</v>
      </c>
    </row>
    <row r="251" spans="8:18" ht="31.5">
      <c r="H251" s="4" t="s">
        <v>544</v>
      </c>
      <c r="I251" s="15">
        <v>4</v>
      </c>
      <c r="J251" s="15">
        <v>12</v>
      </c>
      <c r="K251" s="86" t="s">
        <v>250</v>
      </c>
      <c r="L251" s="87" t="s">
        <v>227</v>
      </c>
      <c r="M251" s="87" t="s">
        <v>243</v>
      </c>
      <c r="N251" s="87" t="s">
        <v>268</v>
      </c>
      <c r="O251" s="9"/>
      <c r="P251" s="165">
        <f aca="true" t="shared" si="29" ref="P251:R252">P252</f>
        <v>80</v>
      </c>
      <c r="Q251" s="165">
        <f t="shared" si="29"/>
        <v>80</v>
      </c>
      <c r="R251" s="165">
        <f t="shared" si="29"/>
        <v>80</v>
      </c>
    </row>
    <row r="252" spans="8:18" ht="18.75">
      <c r="H252" s="4" t="s">
        <v>8</v>
      </c>
      <c r="I252" s="15">
        <v>4</v>
      </c>
      <c r="J252" s="15">
        <v>12</v>
      </c>
      <c r="K252" s="86" t="s">
        <v>250</v>
      </c>
      <c r="L252" s="87" t="s">
        <v>227</v>
      </c>
      <c r="M252" s="87" t="s">
        <v>243</v>
      </c>
      <c r="N252" s="87" t="s">
        <v>7</v>
      </c>
      <c r="O252" s="9"/>
      <c r="P252" s="165">
        <f t="shared" si="29"/>
        <v>80</v>
      </c>
      <c r="Q252" s="165">
        <f t="shared" si="29"/>
        <v>80</v>
      </c>
      <c r="R252" s="165">
        <f t="shared" si="29"/>
        <v>80</v>
      </c>
    </row>
    <row r="253" spans="8:18" ht="18.75">
      <c r="H253" s="4" t="s">
        <v>308</v>
      </c>
      <c r="I253" s="15">
        <v>4</v>
      </c>
      <c r="J253" s="15">
        <v>12</v>
      </c>
      <c r="K253" s="86" t="s">
        <v>250</v>
      </c>
      <c r="L253" s="87" t="s">
        <v>227</v>
      </c>
      <c r="M253" s="87" t="s">
        <v>243</v>
      </c>
      <c r="N253" s="87" t="s">
        <v>7</v>
      </c>
      <c r="O253" s="9">
        <v>240</v>
      </c>
      <c r="P253" s="165">
        <v>80</v>
      </c>
      <c r="Q253" s="165">
        <v>80</v>
      </c>
      <c r="R253" s="165">
        <v>80</v>
      </c>
    </row>
    <row r="254" spans="8:18" ht="19.5">
      <c r="H254" s="313" t="s">
        <v>251</v>
      </c>
      <c r="I254" s="118">
        <v>5</v>
      </c>
      <c r="J254" s="118" t="s">
        <v>269</v>
      </c>
      <c r="K254" s="119"/>
      <c r="L254" s="120"/>
      <c r="M254" s="120"/>
      <c r="N254" s="120"/>
      <c r="O254" s="117"/>
      <c r="P254" s="164">
        <f>P255+P264+P282+P304</f>
        <v>780906.5000000001</v>
      </c>
      <c r="Q254" s="164">
        <f>Q255+Q264+Q282+Q304</f>
        <v>548352.7000000001</v>
      </c>
      <c r="R254" s="164">
        <f>R255+R264+R282+R304</f>
        <v>21221.5</v>
      </c>
    </row>
    <row r="255" spans="8:18" ht="19.5">
      <c r="H255" s="306" t="s">
        <v>267</v>
      </c>
      <c r="I255" s="118">
        <v>5</v>
      </c>
      <c r="J255" s="118">
        <v>1</v>
      </c>
      <c r="K255" s="119"/>
      <c r="L255" s="120"/>
      <c r="M255" s="120"/>
      <c r="N255" s="120"/>
      <c r="O255" s="117"/>
      <c r="P255" s="164">
        <f aca="true" t="shared" si="30" ref="P255:R256">P256</f>
        <v>595193.4</v>
      </c>
      <c r="Q255" s="164">
        <f t="shared" si="30"/>
        <v>519878.30000000005</v>
      </c>
      <c r="R255" s="164">
        <f t="shared" si="30"/>
        <v>0</v>
      </c>
    </row>
    <row r="256" spans="8:18" ht="47.25">
      <c r="H256" s="17" t="s">
        <v>354</v>
      </c>
      <c r="I256" s="15">
        <v>5</v>
      </c>
      <c r="J256" s="15">
        <v>1</v>
      </c>
      <c r="K256" s="86" t="s">
        <v>23</v>
      </c>
      <c r="L256" s="87" t="s">
        <v>227</v>
      </c>
      <c r="M256" s="87" t="s">
        <v>236</v>
      </c>
      <c r="N256" s="87" t="s">
        <v>268</v>
      </c>
      <c r="O256" s="9"/>
      <c r="P256" s="165">
        <f t="shared" si="30"/>
        <v>595193.4</v>
      </c>
      <c r="Q256" s="165">
        <f t="shared" si="30"/>
        <v>519878.30000000005</v>
      </c>
      <c r="R256" s="165">
        <f t="shared" si="30"/>
        <v>0</v>
      </c>
    </row>
    <row r="257" spans="8:18" ht="31.5">
      <c r="H257" s="17" t="s">
        <v>419</v>
      </c>
      <c r="I257" s="15">
        <v>5</v>
      </c>
      <c r="J257" s="15">
        <v>1</v>
      </c>
      <c r="K257" s="86" t="s">
        <v>23</v>
      </c>
      <c r="L257" s="87" t="s">
        <v>227</v>
      </c>
      <c r="M257" s="87" t="s">
        <v>355</v>
      </c>
      <c r="N257" s="87" t="s">
        <v>268</v>
      </c>
      <c r="O257" s="9"/>
      <c r="P257" s="165">
        <f>P258+P260+P262</f>
        <v>595193.4</v>
      </c>
      <c r="Q257" s="165">
        <f>Q258+Q260+Q262</f>
        <v>519878.30000000005</v>
      </c>
      <c r="R257" s="165">
        <f>R258+R260+R262</f>
        <v>0</v>
      </c>
    </row>
    <row r="258" spans="8:18" ht="31.5">
      <c r="H258" s="17" t="s">
        <v>349</v>
      </c>
      <c r="I258" s="15">
        <v>5</v>
      </c>
      <c r="J258" s="15">
        <v>1</v>
      </c>
      <c r="K258" s="86" t="s">
        <v>23</v>
      </c>
      <c r="L258" s="87" t="s">
        <v>227</v>
      </c>
      <c r="M258" s="87" t="s">
        <v>355</v>
      </c>
      <c r="N258" s="87" t="s">
        <v>358</v>
      </c>
      <c r="O258" s="5"/>
      <c r="P258" s="167">
        <f>P259</f>
        <v>149663.5</v>
      </c>
      <c r="Q258" s="167">
        <f>Q259</f>
        <v>205538.1</v>
      </c>
      <c r="R258" s="167">
        <f>R259</f>
        <v>0</v>
      </c>
    </row>
    <row r="259" spans="8:18" ht="18.75">
      <c r="H259" s="17" t="s">
        <v>207</v>
      </c>
      <c r="I259" s="15">
        <v>5</v>
      </c>
      <c r="J259" s="15">
        <v>1</v>
      </c>
      <c r="K259" s="86" t="s">
        <v>23</v>
      </c>
      <c r="L259" s="87" t="s">
        <v>227</v>
      </c>
      <c r="M259" s="87" t="s">
        <v>355</v>
      </c>
      <c r="N259" s="87" t="s">
        <v>358</v>
      </c>
      <c r="O259" s="5">
        <v>410</v>
      </c>
      <c r="P259" s="167">
        <v>149663.5</v>
      </c>
      <c r="Q259" s="167">
        <v>205538.1</v>
      </c>
      <c r="R259" s="167">
        <v>0</v>
      </c>
    </row>
    <row r="260" spans="8:18" ht="31.5">
      <c r="H260" s="17" t="s">
        <v>350</v>
      </c>
      <c r="I260" s="15">
        <v>5</v>
      </c>
      <c r="J260" s="15">
        <v>1</v>
      </c>
      <c r="K260" s="86" t="s">
        <v>23</v>
      </c>
      <c r="L260" s="87" t="s">
        <v>227</v>
      </c>
      <c r="M260" s="87" t="s">
        <v>355</v>
      </c>
      <c r="N260" s="87" t="s">
        <v>359</v>
      </c>
      <c r="O260" s="9"/>
      <c r="P260" s="165">
        <f>P261</f>
        <v>443734.9</v>
      </c>
      <c r="Q260" s="165">
        <f>Q261</f>
        <v>313340.2</v>
      </c>
      <c r="R260" s="165">
        <f>R261</f>
        <v>0</v>
      </c>
    </row>
    <row r="261" spans="8:18" ht="18.75">
      <c r="H261" s="17" t="s">
        <v>207</v>
      </c>
      <c r="I261" s="15">
        <v>5</v>
      </c>
      <c r="J261" s="15">
        <v>1</v>
      </c>
      <c r="K261" s="86" t="s">
        <v>23</v>
      </c>
      <c r="L261" s="87" t="s">
        <v>227</v>
      </c>
      <c r="M261" s="87" t="s">
        <v>355</v>
      </c>
      <c r="N261" s="87" t="s">
        <v>359</v>
      </c>
      <c r="O261" s="9">
        <v>410</v>
      </c>
      <c r="P261" s="165">
        <v>443734.9</v>
      </c>
      <c r="Q261" s="165">
        <v>313340.2</v>
      </c>
      <c r="R261" s="165">
        <v>0</v>
      </c>
    </row>
    <row r="262" spans="8:18" ht="31.5">
      <c r="H262" s="17" t="s">
        <v>886</v>
      </c>
      <c r="I262" s="15">
        <v>5</v>
      </c>
      <c r="J262" s="15">
        <v>1</v>
      </c>
      <c r="K262" s="86" t="s">
        <v>23</v>
      </c>
      <c r="L262" s="87" t="s">
        <v>227</v>
      </c>
      <c r="M262" s="87" t="s">
        <v>355</v>
      </c>
      <c r="N262" s="87" t="s">
        <v>361</v>
      </c>
      <c r="O262" s="9"/>
      <c r="P262" s="165">
        <f>P263</f>
        <v>1795</v>
      </c>
      <c r="Q262" s="165">
        <f>Q263</f>
        <v>1000</v>
      </c>
      <c r="R262" s="165">
        <f>R263</f>
        <v>0</v>
      </c>
    </row>
    <row r="263" spans="8:18" ht="18.75">
      <c r="H263" s="4" t="s">
        <v>308</v>
      </c>
      <c r="I263" s="15">
        <v>5</v>
      </c>
      <c r="J263" s="15">
        <v>1</v>
      </c>
      <c r="K263" s="86" t="s">
        <v>23</v>
      </c>
      <c r="L263" s="87" t="s">
        <v>227</v>
      </c>
      <c r="M263" s="87" t="s">
        <v>355</v>
      </c>
      <c r="N263" s="87" t="s">
        <v>361</v>
      </c>
      <c r="O263" s="9">
        <v>240</v>
      </c>
      <c r="P263" s="165">
        <v>1795</v>
      </c>
      <c r="Q263" s="166">
        <v>1000</v>
      </c>
      <c r="R263" s="166">
        <v>0</v>
      </c>
    </row>
    <row r="264" spans="8:18" ht="19.5">
      <c r="H264" s="307" t="s">
        <v>321</v>
      </c>
      <c r="I264" s="118">
        <v>5</v>
      </c>
      <c r="J264" s="118">
        <v>2</v>
      </c>
      <c r="K264" s="119"/>
      <c r="L264" s="120"/>
      <c r="M264" s="120"/>
      <c r="N264" s="120"/>
      <c r="O264" s="117"/>
      <c r="P264" s="164">
        <f>P265+P269</f>
        <v>8021.9</v>
      </c>
      <c r="Q264" s="164">
        <f>Q265+Q269</f>
        <v>0</v>
      </c>
      <c r="R264" s="164">
        <f>R265+R269</f>
        <v>0</v>
      </c>
    </row>
    <row r="265" spans="8:18" ht="31.5">
      <c r="H265" s="10" t="s">
        <v>570</v>
      </c>
      <c r="I265" s="15">
        <v>5</v>
      </c>
      <c r="J265" s="15">
        <v>2</v>
      </c>
      <c r="K265" s="86" t="s">
        <v>540</v>
      </c>
      <c r="L265" s="87" t="s">
        <v>227</v>
      </c>
      <c r="M265" s="87" t="s">
        <v>236</v>
      </c>
      <c r="N265" s="87" t="s">
        <v>268</v>
      </c>
      <c r="O265" s="9"/>
      <c r="P265" s="165">
        <f>P266</f>
        <v>2703.9</v>
      </c>
      <c r="Q265" s="165">
        <f aca="true" t="shared" si="31" ref="Q265:R267">Q266</f>
        <v>0</v>
      </c>
      <c r="R265" s="165">
        <f t="shared" si="31"/>
        <v>0</v>
      </c>
    </row>
    <row r="266" spans="8:18" ht="31.5">
      <c r="H266" s="10" t="s">
        <v>571</v>
      </c>
      <c r="I266" s="15">
        <v>5</v>
      </c>
      <c r="J266" s="15">
        <v>2</v>
      </c>
      <c r="K266" s="86" t="s">
        <v>540</v>
      </c>
      <c r="L266" s="87" t="s">
        <v>227</v>
      </c>
      <c r="M266" s="87" t="s">
        <v>228</v>
      </c>
      <c r="N266" s="87" t="s">
        <v>268</v>
      </c>
      <c r="O266" s="9"/>
      <c r="P266" s="165">
        <f>P267</f>
        <v>2703.9</v>
      </c>
      <c r="Q266" s="165">
        <f t="shared" si="31"/>
        <v>0</v>
      </c>
      <c r="R266" s="165">
        <f t="shared" si="31"/>
        <v>0</v>
      </c>
    </row>
    <row r="267" spans="8:18" ht="18.75">
      <c r="H267" s="17" t="s">
        <v>486</v>
      </c>
      <c r="I267" s="15">
        <v>5</v>
      </c>
      <c r="J267" s="15">
        <v>2</v>
      </c>
      <c r="K267" s="86" t="s">
        <v>540</v>
      </c>
      <c r="L267" s="87" t="s">
        <v>227</v>
      </c>
      <c r="M267" s="87" t="s">
        <v>228</v>
      </c>
      <c r="N267" s="87" t="s">
        <v>325</v>
      </c>
      <c r="O267" s="9"/>
      <c r="P267" s="165">
        <f>P268</f>
        <v>2703.9</v>
      </c>
      <c r="Q267" s="165">
        <f t="shared" si="31"/>
        <v>0</v>
      </c>
      <c r="R267" s="165">
        <f t="shared" si="31"/>
        <v>0</v>
      </c>
    </row>
    <row r="268" spans="8:18" ht="18.75">
      <c r="H268" s="4" t="s">
        <v>308</v>
      </c>
      <c r="I268" s="15">
        <v>5</v>
      </c>
      <c r="J268" s="15">
        <v>2</v>
      </c>
      <c r="K268" s="86" t="s">
        <v>540</v>
      </c>
      <c r="L268" s="87" t="s">
        <v>227</v>
      </c>
      <c r="M268" s="87" t="s">
        <v>228</v>
      </c>
      <c r="N268" s="87" t="s">
        <v>325</v>
      </c>
      <c r="O268" s="9">
        <v>240</v>
      </c>
      <c r="P268" s="165">
        <f>1000+1703.9</f>
        <v>2703.9</v>
      </c>
      <c r="Q268" s="165">
        <v>0</v>
      </c>
      <c r="R268" s="165">
        <v>0</v>
      </c>
    </row>
    <row r="269" spans="8:18" ht="31.5">
      <c r="H269" s="4" t="s">
        <v>589</v>
      </c>
      <c r="I269" s="15">
        <v>5</v>
      </c>
      <c r="J269" s="15">
        <v>2</v>
      </c>
      <c r="K269" s="86" t="s">
        <v>563</v>
      </c>
      <c r="L269" s="87" t="s">
        <v>227</v>
      </c>
      <c r="M269" s="87" t="s">
        <v>236</v>
      </c>
      <c r="N269" s="87" t="s">
        <v>268</v>
      </c>
      <c r="O269" s="9"/>
      <c r="P269" s="165">
        <f>P270+P279+P273+P276</f>
        <v>5318</v>
      </c>
      <c r="Q269" s="165">
        <f>Q270+Q279+Q273+Q276</f>
        <v>0</v>
      </c>
      <c r="R269" s="165">
        <f>R270+R279+R273+R276</f>
        <v>0</v>
      </c>
    </row>
    <row r="270" spans="8:18" ht="31.5">
      <c r="H270" s="4" t="s">
        <v>590</v>
      </c>
      <c r="I270" s="15">
        <v>5</v>
      </c>
      <c r="J270" s="15">
        <v>2</v>
      </c>
      <c r="K270" s="86" t="s">
        <v>563</v>
      </c>
      <c r="L270" s="87" t="s">
        <v>227</v>
      </c>
      <c r="M270" s="87" t="s">
        <v>243</v>
      </c>
      <c r="N270" s="87" t="s">
        <v>268</v>
      </c>
      <c r="O270" s="9"/>
      <c r="P270" s="165">
        <f aca="true" t="shared" si="32" ref="P270:R271">P271</f>
        <v>518</v>
      </c>
      <c r="Q270" s="165">
        <f t="shared" si="32"/>
        <v>0</v>
      </c>
      <c r="R270" s="165">
        <f t="shared" si="32"/>
        <v>0</v>
      </c>
    </row>
    <row r="271" spans="8:18" ht="18.75">
      <c r="H271" s="4" t="s">
        <v>591</v>
      </c>
      <c r="I271" s="15">
        <v>5</v>
      </c>
      <c r="J271" s="15">
        <v>2</v>
      </c>
      <c r="K271" s="86" t="s">
        <v>563</v>
      </c>
      <c r="L271" s="87" t="s">
        <v>227</v>
      </c>
      <c r="M271" s="87" t="s">
        <v>243</v>
      </c>
      <c r="N271" s="87" t="s">
        <v>565</v>
      </c>
      <c r="O271" s="9"/>
      <c r="P271" s="165">
        <f t="shared" si="32"/>
        <v>518</v>
      </c>
      <c r="Q271" s="165">
        <f t="shared" si="32"/>
        <v>0</v>
      </c>
      <c r="R271" s="165">
        <f t="shared" si="32"/>
        <v>0</v>
      </c>
    </row>
    <row r="272" spans="8:18" ht="18.75">
      <c r="H272" s="4" t="s">
        <v>308</v>
      </c>
      <c r="I272" s="15">
        <v>5</v>
      </c>
      <c r="J272" s="15">
        <v>2</v>
      </c>
      <c r="K272" s="86" t="s">
        <v>563</v>
      </c>
      <c r="L272" s="87" t="s">
        <v>227</v>
      </c>
      <c r="M272" s="87" t="s">
        <v>243</v>
      </c>
      <c r="N272" s="87" t="s">
        <v>565</v>
      </c>
      <c r="O272" s="9">
        <v>240</v>
      </c>
      <c r="P272" s="165">
        <v>518</v>
      </c>
      <c r="Q272" s="165">
        <v>0</v>
      </c>
      <c r="R272" s="165">
        <v>0</v>
      </c>
    </row>
    <row r="273" spans="8:18" ht="18.75">
      <c r="H273" s="47" t="s">
        <v>613</v>
      </c>
      <c r="I273" s="15">
        <v>5</v>
      </c>
      <c r="J273" s="15">
        <v>2</v>
      </c>
      <c r="K273" s="86" t="s">
        <v>563</v>
      </c>
      <c r="L273" s="87" t="s">
        <v>227</v>
      </c>
      <c r="M273" s="87" t="s">
        <v>239</v>
      </c>
      <c r="N273" s="87" t="s">
        <v>268</v>
      </c>
      <c r="O273" s="5"/>
      <c r="P273" s="167">
        <f aca="true" t="shared" si="33" ref="P273:R274">P274</f>
        <v>2000</v>
      </c>
      <c r="Q273" s="167">
        <f t="shared" si="33"/>
        <v>0</v>
      </c>
      <c r="R273" s="167">
        <f t="shared" si="33"/>
        <v>0</v>
      </c>
    </row>
    <row r="274" spans="8:18" ht="18.75">
      <c r="H274" s="47" t="s">
        <v>614</v>
      </c>
      <c r="I274" s="15">
        <v>5</v>
      </c>
      <c r="J274" s="15">
        <v>2</v>
      </c>
      <c r="K274" s="86" t="s">
        <v>563</v>
      </c>
      <c r="L274" s="87" t="s">
        <v>227</v>
      </c>
      <c r="M274" s="87" t="s">
        <v>239</v>
      </c>
      <c r="N274" s="87" t="s">
        <v>566</v>
      </c>
      <c r="O274" s="5"/>
      <c r="P274" s="167">
        <f t="shared" si="33"/>
        <v>2000</v>
      </c>
      <c r="Q274" s="167">
        <f t="shared" si="33"/>
        <v>0</v>
      </c>
      <c r="R274" s="167">
        <f t="shared" si="33"/>
        <v>0</v>
      </c>
    </row>
    <row r="275" spans="8:18" ht="18.75">
      <c r="H275" s="4" t="s">
        <v>308</v>
      </c>
      <c r="I275" s="15">
        <v>5</v>
      </c>
      <c r="J275" s="15">
        <v>2</v>
      </c>
      <c r="K275" s="86" t="s">
        <v>563</v>
      </c>
      <c r="L275" s="87" t="s">
        <v>227</v>
      </c>
      <c r="M275" s="87" t="s">
        <v>239</v>
      </c>
      <c r="N275" s="87" t="s">
        <v>566</v>
      </c>
      <c r="O275" s="5">
        <v>240</v>
      </c>
      <c r="P275" s="167">
        <v>2000</v>
      </c>
      <c r="Q275" s="167">
        <v>0</v>
      </c>
      <c r="R275" s="167">
        <v>0</v>
      </c>
    </row>
    <row r="276" spans="8:18" ht="18.75">
      <c r="H276" s="47" t="s">
        <v>615</v>
      </c>
      <c r="I276" s="15">
        <v>5</v>
      </c>
      <c r="J276" s="15">
        <v>2</v>
      </c>
      <c r="K276" s="86" t="s">
        <v>563</v>
      </c>
      <c r="L276" s="87" t="s">
        <v>227</v>
      </c>
      <c r="M276" s="87" t="s">
        <v>230</v>
      </c>
      <c r="N276" s="87" t="s">
        <v>268</v>
      </c>
      <c r="O276" s="5"/>
      <c r="P276" s="167">
        <f aca="true" t="shared" si="34" ref="P276:R277">P277</f>
        <v>400</v>
      </c>
      <c r="Q276" s="167">
        <f t="shared" si="34"/>
        <v>0</v>
      </c>
      <c r="R276" s="167">
        <f t="shared" si="34"/>
        <v>0</v>
      </c>
    </row>
    <row r="277" spans="8:18" ht="18.75">
      <c r="H277" s="47" t="s">
        <v>616</v>
      </c>
      <c r="I277" s="15">
        <v>5</v>
      </c>
      <c r="J277" s="15">
        <v>2</v>
      </c>
      <c r="K277" s="86" t="s">
        <v>563</v>
      </c>
      <c r="L277" s="87" t="s">
        <v>227</v>
      </c>
      <c r="M277" s="87" t="s">
        <v>230</v>
      </c>
      <c r="N277" s="87" t="s">
        <v>567</v>
      </c>
      <c r="O277" s="5"/>
      <c r="P277" s="167">
        <f t="shared" si="34"/>
        <v>400</v>
      </c>
      <c r="Q277" s="167">
        <f t="shared" si="34"/>
        <v>0</v>
      </c>
      <c r="R277" s="167">
        <f t="shared" si="34"/>
        <v>0</v>
      </c>
    </row>
    <row r="278" spans="8:18" ht="18.75">
      <c r="H278" s="4" t="s">
        <v>308</v>
      </c>
      <c r="I278" s="15">
        <v>5</v>
      </c>
      <c r="J278" s="15">
        <v>2</v>
      </c>
      <c r="K278" s="86" t="s">
        <v>563</v>
      </c>
      <c r="L278" s="87" t="s">
        <v>227</v>
      </c>
      <c r="M278" s="87" t="s">
        <v>230</v>
      </c>
      <c r="N278" s="87" t="s">
        <v>567</v>
      </c>
      <c r="O278" s="5">
        <v>240</v>
      </c>
      <c r="P278" s="167">
        <v>400</v>
      </c>
      <c r="Q278" s="167">
        <v>0</v>
      </c>
      <c r="R278" s="167">
        <v>0</v>
      </c>
    </row>
    <row r="279" spans="8:18" ht="31.5">
      <c r="H279" s="4" t="s">
        <v>592</v>
      </c>
      <c r="I279" s="15">
        <v>5</v>
      </c>
      <c r="J279" s="15">
        <v>2</v>
      </c>
      <c r="K279" s="86" t="s">
        <v>563</v>
      </c>
      <c r="L279" s="87" t="s">
        <v>227</v>
      </c>
      <c r="M279" s="87" t="s">
        <v>222</v>
      </c>
      <c r="N279" s="87" t="s">
        <v>268</v>
      </c>
      <c r="O279" s="9"/>
      <c r="P279" s="165">
        <f aca="true" t="shared" si="35" ref="P279:R280">P280</f>
        <v>2400</v>
      </c>
      <c r="Q279" s="165">
        <f t="shared" si="35"/>
        <v>0</v>
      </c>
      <c r="R279" s="165">
        <f t="shared" si="35"/>
        <v>0</v>
      </c>
    </row>
    <row r="280" spans="8:18" ht="18.75">
      <c r="H280" s="4" t="s">
        <v>593</v>
      </c>
      <c r="I280" s="15">
        <v>5</v>
      </c>
      <c r="J280" s="15">
        <v>2</v>
      </c>
      <c r="K280" s="86" t="s">
        <v>563</v>
      </c>
      <c r="L280" s="87" t="s">
        <v>227</v>
      </c>
      <c r="M280" s="87" t="s">
        <v>222</v>
      </c>
      <c r="N280" s="87" t="s">
        <v>564</v>
      </c>
      <c r="O280" s="9"/>
      <c r="P280" s="165">
        <f t="shared" si="35"/>
        <v>2400</v>
      </c>
      <c r="Q280" s="165">
        <f t="shared" si="35"/>
        <v>0</v>
      </c>
      <c r="R280" s="165">
        <f t="shared" si="35"/>
        <v>0</v>
      </c>
    </row>
    <row r="281" spans="8:18" ht="18.75">
      <c r="H281" s="4" t="s">
        <v>308</v>
      </c>
      <c r="I281" s="15">
        <v>5</v>
      </c>
      <c r="J281" s="15">
        <v>2</v>
      </c>
      <c r="K281" s="86" t="s">
        <v>563</v>
      </c>
      <c r="L281" s="87" t="s">
        <v>227</v>
      </c>
      <c r="M281" s="87" t="s">
        <v>222</v>
      </c>
      <c r="N281" s="87" t="s">
        <v>564</v>
      </c>
      <c r="O281" s="9">
        <v>240</v>
      </c>
      <c r="P281" s="165">
        <v>2400</v>
      </c>
      <c r="Q281" s="165">
        <v>0</v>
      </c>
      <c r="R281" s="165">
        <v>0</v>
      </c>
    </row>
    <row r="282" spans="8:18" ht="19.5">
      <c r="H282" s="306" t="s">
        <v>22</v>
      </c>
      <c r="I282" s="118">
        <v>5</v>
      </c>
      <c r="J282" s="118">
        <v>3</v>
      </c>
      <c r="K282" s="119"/>
      <c r="L282" s="120"/>
      <c r="M282" s="120"/>
      <c r="N282" s="120"/>
      <c r="O282" s="117"/>
      <c r="P282" s="164">
        <f>P283+P287+P295</f>
        <v>160593.4</v>
      </c>
      <c r="Q282" s="164">
        <f>Q283+Q287+Q295</f>
        <v>16282</v>
      </c>
      <c r="R282" s="164">
        <f>R283+R287+R295</f>
        <v>13761.8</v>
      </c>
    </row>
    <row r="283" spans="8:18" ht="31.5">
      <c r="H283" s="337" t="s">
        <v>594</v>
      </c>
      <c r="I283" s="15">
        <v>5</v>
      </c>
      <c r="J283" s="15">
        <v>3</v>
      </c>
      <c r="K283" s="86" t="s">
        <v>246</v>
      </c>
      <c r="L283" s="87" t="s">
        <v>227</v>
      </c>
      <c r="M283" s="87" t="s">
        <v>236</v>
      </c>
      <c r="N283" s="87" t="s">
        <v>268</v>
      </c>
      <c r="O283" s="9"/>
      <c r="P283" s="165">
        <f>P284</f>
        <v>141038.8</v>
      </c>
      <c r="Q283" s="165">
        <f aca="true" t="shared" si="36" ref="Q283:R285">Q284</f>
        <v>0</v>
      </c>
      <c r="R283" s="165">
        <f t="shared" si="36"/>
        <v>0</v>
      </c>
    </row>
    <row r="284" spans="8:18" ht="31.5">
      <c r="H284" s="337" t="s">
        <v>399</v>
      </c>
      <c r="I284" s="15">
        <v>5</v>
      </c>
      <c r="J284" s="15">
        <v>3</v>
      </c>
      <c r="K284" s="86" t="s">
        <v>246</v>
      </c>
      <c r="L284" s="87" t="s">
        <v>227</v>
      </c>
      <c r="M284" s="87" t="s">
        <v>228</v>
      </c>
      <c r="N284" s="87" t="s">
        <v>268</v>
      </c>
      <c r="O284" s="9"/>
      <c r="P284" s="165">
        <f>P285</f>
        <v>141038.8</v>
      </c>
      <c r="Q284" s="165">
        <f t="shared" si="36"/>
        <v>0</v>
      </c>
      <c r="R284" s="165">
        <f t="shared" si="36"/>
        <v>0</v>
      </c>
    </row>
    <row r="285" spans="8:18" ht="18.75">
      <c r="H285" s="337" t="s">
        <v>595</v>
      </c>
      <c r="I285" s="15">
        <v>5</v>
      </c>
      <c r="J285" s="15">
        <v>3</v>
      </c>
      <c r="K285" s="86" t="s">
        <v>246</v>
      </c>
      <c r="L285" s="87" t="s">
        <v>227</v>
      </c>
      <c r="M285" s="87" t="s">
        <v>228</v>
      </c>
      <c r="N285" s="87" t="s">
        <v>556</v>
      </c>
      <c r="O285" s="9"/>
      <c r="P285" s="165">
        <f>P286</f>
        <v>141038.8</v>
      </c>
      <c r="Q285" s="165">
        <f t="shared" si="36"/>
        <v>0</v>
      </c>
      <c r="R285" s="165">
        <f t="shared" si="36"/>
        <v>0</v>
      </c>
    </row>
    <row r="286" spans="8:18" ht="18.75">
      <c r="H286" s="4" t="s">
        <v>308</v>
      </c>
      <c r="I286" s="15">
        <v>5</v>
      </c>
      <c r="J286" s="15">
        <v>3</v>
      </c>
      <c r="K286" s="86" t="s">
        <v>246</v>
      </c>
      <c r="L286" s="87" t="s">
        <v>227</v>
      </c>
      <c r="M286" s="87" t="s">
        <v>228</v>
      </c>
      <c r="N286" s="87" t="s">
        <v>556</v>
      </c>
      <c r="O286" s="9">
        <v>240</v>
      </c>
      <c r="P286" s="165">
        <v>141038.8</v>
      </c>
      <c r="Q286" s="167">
        <v>0</v>
      </c>
      <c r="R286" s="167">
        <v>0</v>
      </c>
    </row>
    <row r="287" spans="8:18" ht="31.5">
      <c r="H287" s="2" t="s">
        <v>596</v>
      </c>
      <c r="I287" s="15">
        <v>5</v>
      </c>
      <c r="J287" s="15">
        <v>3</v>
      </c>
      <c r="K287" s="86" t="s">
        <v>248</v>
      </c>
      <c r="L287" s="87" t="s">
        <v>227</v>
      </c>
      <c r="M287" s="87" t="s">
        <v>236</v>
      </c>
      <c r="N287" s="87" t="s">
        <v>268</v>
      </c>
      <c r="O287" s="5"/>
      <c r="P287" s="167">
        <f>P288</f>
        <v>4799.2</v>
      </c>
      <c r="Q287" s="167">
        <f>Q288</f>
        <v>1964.6</v>
      </c>
      <c r="R287" s="167">
        <f>R288</f>
        <v>0</v>
      </c>
    </row>
    <row r="288" spans="8:18" ht="31.5">
      <c r="H288" s="28" t="s">
        <v>422</v>
      </c>
      <c r="I288" s="15">
        <v>5</v>
      </c>
      <c r="J288" s="15">
        <v>3</v>
      </c>
      <c r="K288" s="86" t="s">
        <v>248</v>
      </c>
      <c r="L288" s="87" t="s">
        <v>227</v>
      </c>
      <c r="M288" s="87" t="s">
        <v>356</v>
      </c>
      <c r="N288" s="87" t="s">
        <v>268</v>
      </c>
      <c r="O288" s="5"/>
      <c r="P288" s="167">
        <f>P289+P291+P293</f>
        <v>4799.2</v>
      </c>
      <c r="Q288" s="167">
        <f>Q289+Q291+Q293</f>
        <v>1964.6</v>
      </c>
      <c r="R288" s="167">
        <f>R289+R291+R293</f>
        <v>0</v>
      </c>
    </row>
    <row r="289" spans="8:18" ht="18.75">
      <c r="H289" s="10" t="s">
        <v>619</v>
      </c>
      <c r="I289" s="15">
        <v>5</v>
      </c>
      <c r="J289" s="15">
        <v>3</v>
      </c>
      <c r="K289" s="86" t="s">
        <v>248</v>
      </c>
      <c r="L289" s="87" t="s">
        <v>227</v>
      </c>
      <c r="M289" s="87" t="s">
        <v>356</v>
      </c>
      <c r="N289" s="87" t="s">
        <v>551</v>
      </c>
      <c r="O289" s="5"/>
      <c r="P289" s="167">
        <f>P290</f>
        <v>1848.7</v>
      </c>
      <c r="Q289" s="167">
        <f>Q290</f>
        <v>1865.8</v>
      </c>
      <c r="R289" s="167">
        <f>R290</f>
        <v>0</v>
      </c>
    </row>
    <row r="290" spans="8:18" ht="18.75">
      <c r="H290" s="4" t="s">
        <v>308</v>
      </c>
      <c r="I290" s="15">
        <v>5</v>
      </c>
      <c r="J290" s="15">
        <v>3</v>
      </c>
      <c r="K290" s="86" t="s">
        <v>248</v>
      </c>
      <c r="L290" s="87" t="s">
        <v>227</v>
      </c>
      <c r="M290" s="87" t="s">
        <v>356</v>
      </c>
      <c r="N290" s="87" t="s">
        <v>551</v>
      </c>
      <c r="O290" s="5">
        <v>240</v>
      </c>
      <c r="P290" s="167">
        <v>1848.7</v>
      </c>
      <c r="Q290" s="167">
        <v>1865.8</v>
      </c>
      <c r="R290" s="167">
        <v>0</v>
      </c>
    </row>
    <row r="291" spans="8:18" ht="18.75">
      <c r="H291" s="28" t="s">
        <v>597</v>
      </c>
      <c r="I291" s="15">
        <v>5</v>
      </c>
      <c r="J291" s="15">
        <v>3</v>
      </c>
      <c r="K291" s="86" t="s">
        <v>248</v>
      </c>
      <c r="L291" s="87" t="s">
        <v>227</v>
      </c>
      <c r="M291" s="87" t="s">
        <v>356</v>
      </c>
      <c r="N291" s="87" t="s">
        <v>357</v>
      </c>
      <c r="O291" s="9"/>
      <c r="P291" s="165">
        <f>P292</f>
        <v>98</v>
      </c>
      <c r="Q291" s="165">
        <f>Q292</f>
        <v>98.8</v>
      </c>
      <c r="R291" s="165">
        <f>R292</f>
        <v>0</v>
      </c>
    </row>
    <row r="292" spans="8:18" ht="18.75">
      <c r="H292" s="4" t="s">
        <v>308</v>
      </c>
      <c r="I292" s="15">
        <v>5</v>
      </c>
      <c r="J292" s="15">
        <v>3</v>
      </c>
      <c r="K292" s="86" t="s">
        <v>248</v>
      </c>
      <c r="L292" s="87" t="s">
        <v>227</v>
      </c>
      <c r="M292" s="87" t="s">
        <v>356</v>
      </c>
      <c r="N292" s="87" t="s">
        <v>357</v>
      </c>
      <c r="O292" s="9">
        <v>240</v>
      </c>
      <c r="P292" s="165">
        <v>98</v>
      </c>
      <c r="Q292" s="165">
        <v>98.8</v>
      </c>
      <c r="R292" s="165">
        <v>0</v>
      </c>
    </row>
    <row r="293" spans="8:18" ht="18.75">
      <c r="H293" s="10" t="s">
        <v>620</v>
      </c>
      <c r="I293" s="15">
        <v>5</v>
      </c>
      <c r="J293" s="15">
        <v>3</v>
      </c>
      <c r="K293" s="86" t="s">
        <v>248</v>
      </c>
      <c r="L293" s="87" t="s">
        <v>227</v>
      </c>
      <c r="M293" s="87" t="s">
        <v>356</v>
      </c>
      <c r="N293" s="87" t="s">
        <v>552</v>
      </c>
      <c r="O293" s="9"/>
      <c r="P293" s="165">
        <f>P294</f>
        <v>2852.5</v>
      </c>
      <c r="Q293" s="165">
        <f>Q294</f>
        <v>0</v>
      </c>
      <c r="R293" s="165">
        <f>R294</f>
        <v>0</v>
      </c>
    </row>
    <row r="294" spans="8:18" ht="18.75">
      <c r="H294" s="4" t="s">
        <v>308</v>
      </c>
      <c r="I294" s="15">
        <v>5</v>
      </c>
      <c r="J294" s="15">
        <v>3</v>
      </c>
      <c r="K294" s="86" t="s">
        <v>248</v>
      </c>
      <c r="L294" s="87" t="s">
        <v>227</v>
      </c>
      <c r="M294" s="87" t="s">
        <v>356</v>
      </c>
      <c r="N294" s="87" t="s">
        <v>552</v>
      </c>
      <c r="O294" s="5">
        <v>240</v>
      </c>
      <c r="P294" s="167">
        <v>2852.5</v>
      </c>
      <c r="Q294" s="167">
        <v>0</v>
      </c>
      <c r="R294" s="167">
        <v>0</v>
      </c>
    </row>
    <row r="295" spans="8:18" ht="31.5">
      <c r="H295" s="10" t="s">
        <v>621</v>
      </c>
      <c r="I295" s="15">
        <v>5</v>
      </c>
      <c r="J295" s="15">
        <v>3</v>
      </c>
      <c r="K295" s="86" t="s">
        <v>553</v>
      </c>
      <c r="L295" s="87" t="s">
        <v>227</v>
      </c>
      <c r="M295" s="87" t="s">
        <v>236</v>
      </c>
      <c r="N295" s="87" t="s">
        <v>268</v>
      </c>
      <c r="O295" s="5"/>
      <c r="P295" s="167">
        <f>P296+P302+P299</f>
        <v>14755.4</v>
      </c>
      <c r="Q295" s="167">
        <f>Q296+Q302+Q299</f>
        <v>14317.4</v>
      </c>
      <c r="R295" s="167">
        <f>R296+R302+R299</f>
        <v>13761.8</v>
      </c>
    </row>
    <row r="296" spans="8:18" ht="18.75">
      <c r="H296" s="10" t="s">
        <v>622</v>
      </c>
      <c r="I296" s="15">
        <v>5</v>
      </c>
      <c r="J296" s="15">
        <v>3</v>
      </c>
      <c r="K296" s="86" t="s">
        <v>553</v>
      </c>
      <c r="L296" s="87" t="s">
        <v>227</v>
      </c>
      <c r="M296" s="87" t="s">
        <v>244</v>
      </c>
      <c r="N296" s="87" t="s">
        <v>268</v>
      </c>
      <c r="O296" s="5"/>
      <c r="P296" s="167">
        <f aca="true" t="shared" si="37" ref="P296:R297">P297</f>
        <v>13761.8</v>
      </c>
      <c r="Q296" s="167">
        <f t="shared" si="37"/>
        <v>13761.8</v>
      </c>
      <c r="R296" s="167">
        <f t="shared" si="37"/>
        <v>13761.8</v>
      </c>
    </row>
    <row r="297" spans="8:18" ht="18.75">
      <c r="H297" s="10" t="s">
        <v>623</v>
      </c>
      <c r="I297" s="15">
        <v>5</v>
      </c>
      <c r="J297" s="15">
        <v>3</v>
      </c>
      <c r="K297" s="86" t="s">
        <v>553</v>
      </c>
      <c r="L297" s="87" t="s">
        <v>227</v>
      </c>
      <c r="M297" s="87" t="s">
        <v>244</v>
      </c>
      <c r="N297" s="87" t="s">
        <v>554</v>
      </c>
      <c r="O297" s="5"/>
      <c r="P297" s="167">
        <f t="shared" si="37"/>
        <v>13761.8</v>
      </c>
      <c r="Q297" s="167">
        <f t="shared" si="37"/>
        <v>13761.8</v>
      </c>
      <c r="R297" s="167">
        <f t="shared" si="37"/>
        <v>13761.8</v>
      </c>
    </row>
    <row r="298" spans="8:18" ht="18.75">
      <c r="H298" s="4" t="s">
        <v>308</v>
      </c>
      <c r="I298" s="15">
        <v>5</v>
      </c>
      <c r="J298" s="15">
        <v>3</v>
      </c>
      <c r="K298" s="86" t="s">
        <v>553</v>
      </c>
      <c r="L298" s="87" t="s">
        <v>227</v>
      </c>
      <c r="M298" s="87" t="s">
        <v>244</v>
      </c>
      <c r="N298" s="87" t="s">
        <v>554</v>
      </c>
      <c r="O298" s="5">
        <v>240</v>
      </c>
      <c r="P298" s="167">
        <f>7885.2+1819.9+4056.7</f>
        <v>13761.8</v>
      </c>
      <c r="Q298" s="167">
        <v>13761.8</v>
      </c>
      <c r="R298" s="167">
        <v>13761.8</v>
      </c>
    </row>
    <row r="299" spans="8:18" ht="31.5">
      <c r="H299" s="155" t="s">
        <v>643</v>
      </c>
      <c r="I299" s="6">
        <v>5</v>
      </c>
      <c r="J299" s="15">
        <v>3</v>
      </c>
      <c r="K299" s="86" t="s">
        <v>553</v>
      </c>
      <c r="L299" s="87" t="s">
        <v>227</v>
      </c>
      <c r="M299" s="87" t="s">
        <v>239</v>
      </c>
      <c r="N299" s="87" t="s">
        <v>268</v>
      </c>
      <c r="O299" s="5"/>
      <c r="P299" s="167">
        <f aca="true" t="shared" si="38" ref="P299:R300">P300</f>
        <v>438</v>
      </c>
      <c r="Q299" s="167">
        <f t="shared" si="38"/>
        <v>0</v>
      </c>
      <c r="R299" s="167">
        <f t="shared" si="38"/>
        <v>0</v>
      </c>
    </row>
    <row r="300" spans="8:18" ht="31.5">
      <c r="H300" s="155" t="s">
        <v>644</v>
      </c>
      <c r="I300" s="6">
        <v>5</v>
      </c>
      <c r="J300" s="15">
        <v>3</v>
      </c>
      <c r="K300" s="86" t="s">
        <v>553</v>
      </c>
      <c r="L300" s="87" t="s">
        <v>227</v>
      </c>
      <c r="M300" s="87" t="s">
        <v>239</v>
      </c>
      <c r="N300" s="87" t="s">
        <v>562</v>
      </c>
      <c r="O300" s="5"/>
      <c r="P300" s="167">
        <f t="shared" si="38"/>
        <v>438</v>
      </c>
      <c r="Q300" s="167">
        <f t="shared" si="38"/>
        <v>0</v>
      </c>
      <c r="R300" s="167">
        <f t="shared" si="38"/>
        <v>0</v>
      </c>
    </row>
    <row r="301" spans="8:18" ht="18.75">
      <c r="H301" s="4" t="s">
        <v>308</v>
      </c>
      <c r="I301" s="6">
        <v>5</v>
      </c>
      <c r="J301" s="15">
        <v>3</v>
      </c>
      <c r="K301" s="86" t="s">
        <v>553</v>
      </c>
      <c r="L301" s="87" t="s">
        <v>227</v>
      </c>
      <c r="M301" s="87" t="s">
        <v>239</v>
      </c>
      <c r="N301" s="87" t="s">
        <v>562</v>
      </c>
      <c r="O301" s="5">
        <v>240</v>
      </c>
      <c r="P301" s="167">
        <f>69.5+368.5</f>
        <v>438</v>
      </c>
      <c r="Q301" s="167">
        <v>0</v>
      </c>
      <c r="R301" s="167">
        <v>0</v>
      </c>
    </row>
    <row r="302" spans="8:18" ht="18.75">
      <c r="H302" s="10" t="s">
        <v>624</v>
      </c>
      <c r="I302" s="15">
        <v>5</v>
      </c>
      <c r="J302" s="15">
        <v>3</v>
      </c>
      <c r="K302" s="86" t="s">
        <v>553</v>
      </c>
      <c r="L302" s="87" t="s">
        <v>227</v>
      </c>
      <c r="M302" s="87" t="s">
        <v>356</v>
      </c>
      <c r="N302" s="87" t="s">
        <v>555</v>
      </c>
      <c r="O302" s="5"/>
      <c r="P302" s="167">
        <f>P303</f>
        <v>555.6</v>
      </c>
      <c r="Q302" s="167">
        <f>Q303</f>
        <v>555.6</v>
      </c>
      <c r="R302" s="167">
        <f>R303</f>
        <v>0</v>
      </c>
    </row>
    <row r="303" spans="8:18" ht="18.75">
      <c r="H303" s="4" t="s">
        <v>308</v>
      </c>
      <c r="I303" s="15">
        <v>5</v>
      </c>
      <c r="J303" s="15">
        <v>3</v>
      </c>
      <c r="K303" s="86" t="s">
        <v>553</v>
      </c>
      <c r="L303" s="87" t="s">
        <v>227</v>
      </c>
      <c r="M303" s="87" t="s">
        <v>356</v>
      </c>
      <c r="N303" s="87" t="s">
        <v>555</v>
      </c>
      <c r="O303" s="5">
        <v>240</v>
      </c>
      <c r="P303" s="167">
        <v>555.6</v>
      </c>
      <c r="Q303" s="167">
        <v>555.6</v>
      </c>
      <c r="R303" s="167">
        <v>0</v>
      </c>
    </row>
    <row r="304" spans="8:18" ht="19.5">
      <c r="H304" s="308" t="s">
        <v>270</v>
      </c>
      <c r="I304" s="118">
        <v>5</v>
      </c>
      <c r="J304" s="118">
        <v>5</v>
      </c>
      <c r="K304" s="119"/>
      <c r="L304" s="120"/>
      <c r="M304" s="120"/>
      <c r="N304" s="120"/>
      <c r="O304" s="117"/>
      <c r="P304" s="164">
        <f>P305+P320</f>
        <v>17097.8</v>
      </c>
      <c r="Q304" s="164">
        <f>Q305+Q320</f>
        <v>12192.4</v>
      </c>
      <c r="R304" s="164">
        <f>R305+R320</f>
        <v>7459.7</v>
      </c>
    </row>
    <row r="305" spans="8:18" ht="31.5">
      <c r="H305" s="10" t="s">
        <v>570</v>
      </c>
      <c r="I305" s="15">
        <v>5</v>
      </c>
      <c r="J305" s="15">
        <v>5</v>
      </c>
      <c r="K305" s="86" t="s">
        <v>540</v>
      </c>
      <c r="L305" s="87" t="s">
        <v>227</v>
      </c>
      <c r="M305" s="87" t="s">
        <v>236</v>
      </c>
      <c r="N305" s="87" t="s">
        <v>268</v>
      </c>
      <c r="O305" s="9"/>
      <c r="P305" s="165">
        <f>P306+P309+P314+P317</f>
        <v>13947.8</v>
      </c>
      <c r="Q305" s="165">
        <f>Q306+Q309+Q314+Q317</f>
        <v>12192.4</v>
      </c>
      <c r="R305" s="165">
        <f>R306+R309+R314+R317</f>
        <v>7459.7</v>
      </c>
    </row>
    <row r="306" spans="8:18" ht="31.5">
      <c r="H306" s="10" t="s">
        <v>571</v>
      </c>
      <c r="I306" s="15">
        <v>5</v>
      </c>
      <c r="J306" s="15">
        <v>5</v>
      </c>
      <c r="K306" s="86" t="s">
        <v>540</v>
      </c>
      <c r="L306" s="87" t="s">
        <v>227</v>
      </c>
      <c r="M306" s="87" t="s">
        <v>228</v>
      </c>
      <c r="N306" s="87" t="s">
        <v>268</v>
      </c>
      <c r="O306" s="9"/>
      <c r="P306" s="165">
        <f aca="true" t="shared" si="39" ref="P306:R307">P307</f>
        <v>360</v>
      </c>
      <c r="Q306" s="165">
        <f t="shared" si="39"/>
        <v>360</v>
      </c>
      <c r="R306" s="165">
        <f t="shared" si="39"/>
        <v>360</v>
      </c>
    </row>
    <row r="307" spans="8:18" ht="18.75">
      <c r="H307" s="2" t="s">
        <v>598</v>
      </c>
      <c r="I307" s="15">
        <v>5</v>
      </c>
      <c r="J307" s="15">
        <v>5</v>
      </c>
      <c r="K307" s="86" t="s">
        <v>540</v>
      </c>
      <c r="L307" s="87" t="s">
        <v>227</v>
      </c>
      <c r="M307" s="87" t="s">
        <v>228</v>
      </c>
      <c r="N307" s="87" t="s">
        <v>73</v>
      </c>
      <c r="O307" s="9"/>
      <c r="P307" s="165">
        <f t="shared" si="39"/>
        <v>360</v>
      </c>
      <c r="Q307" s="165">
        <f t="shared" si="39"/>
        <v>360</v>
      </c>
      <c r="R307" s="165">
        <f t="shared" si="39"/>
        <v>360</v>
      </c>
    </row>
    <row r="308" spans="8:18" ht="18.75">
      <c r="H308" s="4" t="s">
        <v>308</v>
      </c>
      <c r="I308" s="15">
        <v>5</v>
      </c>
      <c r="J308" s="15">
        <v>5</v>
      </c>
      <c r="K308" s="86" t="s">
        <v>540</v>
      </c>
      <c r="L308" s="87" t="s">
        <v>227</v>
      </c>
      <c r="M308" s="87" t="s">
        <v>228</v>
      </c>
      <c r="N308" s="87" t="s">
        <v>73</v>
      </c>
      <c r="O308" s="9">
        <v>240</v>
      </c>
      <c r="P308" s="165">
        <v>360</v>
      </c>
      <c r="Q308" s="172">
        <v>360</v>
      </c>
      <c r="R308" s="172">
        <v>360</v>
      </c>
    </row>
    <row r="309" spans="8:18" ht="18.75">
      <c r="H309" s="10" t="s">
        <v>611</v>
      </c>
      <c r="I309" s="15">
        <v>5</v>
      </c>
      <c r="J309" s="15">
        <v>5</v>
      </c>
      <c r="K309" s="86" t="s">
        <v>540</v>
      </c>
      <c r="L309" s="87" t="s">
        <v>227</v>
      </c>
      <c r="M309" s="87" t="s">
        <v>243</v>
      </c>
      <c r="N309" s="87" t="s">
        <v>268</v>
      </c>
      <c r="O309" s="5"/>
      <c r="P309" s="167">
        <f>P310+P312</f>
        <v>12387.8</v>
      </c>
      <c r="Q309" s="167">
        <f>Q310+Q312</f>
        <v>11832.4</v>
      </c>
      <c r="R309" s="167">
        <f>R310+R312</f>
        <v>7099.7</v>
      </c>
    </row>
    <row r="310" spans="8:18" ht="18.75">
      <c r="H310" s="10" t="s">
        <v>64</v>
      </c>
      <c r="I310" s="15">
        <v>5</v>
      </c>
      <c r="J310" s="15">
        <v>5</v>
      </c>
      <c r="K310" s="86" t="s">
        <v>540</v>
      </c>
      <c r="L310" s="87" t="s">
        <v>227</v>
      </c>
      <c r="M310" s="87" t="s">
        <v>243</v>
      </c>
      <c r="N310" s="87" t="s">
        <v>65</v>
      </c>
      <c r="O310" s="5"/>
      <c r="P310" s="167">
        <f>P311</f>
        <v>11787.8</v>
      </c>
      <c r="Q310" s="167">
        <f>Q311</f>
        <v>11832.4</v>
      </c>
      <c r="R310" s="167">
        <f>R311</f>
        <v>7099.7</v>
      </c>
    </row>
    <row r="311" spans="8:18" ht="18.75">
      <c r="H311" s="10" t="s">
        <v>310</v>
      </c>
      <c r="I311" s="15">
        <v>5</v>
      </c>
      <c r="J311" s="15">
        <v>5</v>
      </c>
      <c r="K311" s="86" t="s">
        <v>540</v>
      </c>
      <c r="L311" s="87" t="s">
        <v>227</v>
      </c>
      <c r="M311" s="87" t="s">
        <v>243</v>
      </c>
      <c r="N311" s="87" t="s">
        <v>65</v>
      </c>
      <c r="O311" s="5">
        <v>610</v>
      </c>
      <c r="P311" s="167">
        <v>11787.8</v>
      </c>
      <c r="Q311" s="167">
        <v>11832.4</v>
      </c>
      <c r="R311" s="167">
        <v>7099.7</v>
      </c>
    </row>
    <row r="312" spans="8:18" ht="47.25">
      <c r="H312" s="4" t="s">
        <v>625</v>
      </c>
      <c r="I312" s="15">
        <v>5</v>
      </c>
      <c r="J312" s="15">
        <v>5</v>
      </c>
      <c r="K312" s="86" t="s">
        <v>540</v>
      </c>
      <c r="L312" s="87" t="s">
        <v>227</v>
      </c>
      <c r="M312" s="87" t="s">
        <v>243</v>
      </c>
      <c r="N312" s="87" t="s">
        <v>274</v>
      </c>
      <c r="O312" s="9"/>
      <c r="P312" s="165">
        <f>P313</f>
        <v>600</v>
      </c>
      <c r="Q312" s="165">
        <f>Q313</f>
        <v>0</v>
      </c>
      <c r="R312" s="165">
        <f>R313</f>
        <v>0</v>
      </c>
    </row>
    <row r="313" spans="8:18" ht="18.75">
      <c r="H313" s="4" t="s">
        <v>308</v>
      </c>
      <c r="I313" s="15">
        <v>5</v>
      </c>
      <c r="J313" s="15">
        <v>5</v>
      </c>
      <c r="K313" s="86" t="s">
        <v>540</v>
      </c>
      <c r="L313" s="87" t="s">
        <v>227</v>
      </c>
      <c r="M313" s="87" t="s">
        <v>243</v>
      </c>
      <c r="N313" s="87" t="s">
        <v>274</v>
      </c>
      <c r="O313" s="9">
        <v>240</v>
      </c>
      <c r="P313" s="165">
        <v>600</v>
      </c>
      <c r="Q313" s="172">
        <v>0</v>
      </c>
      <c r="R313" s="172">
        <v>0</v>
      </c>
    </row>
    <row r="314" spans="8:18" ht="18.75">
      <c r="H314" s="4" t="s">
        <v>642</v>
      </c>
      <c r="I314" s="15">
        <v>5</v>
      </c>
      <c r="J314" s="15">
        <v>5</v>
      </c>
      <c r="K314" s="86" t="s">
        <v>540</v>
      </c>
      <c r="L314" s="87" t="s">
        <v>227</v>
      </c>
      <c r="M314" s="87" t="s">
        <v>244</v>
      </c>
      <c r="N314" s="87" t="s">
        <v>268</v>
      </c>
      <c r="O314" s="9"/>
      <c r="P314" s="165">
        <f aca="true" t="shared" si="40" ref="P314:R315">P315</f>
        <v>100</v>
      </c>
      <c r="Q314" s="165">
        <f t="shared" si="40"/>
        <v>0</v>
      </c>
      <c r="R314" s="165">
        <f t="shared" si="40"/>
        <v>0</v>
      </c>
    </row>
    <row r="315" spans="8:18" ht="47.25">
      <c r="H315" s="4" t="s">
        <v>625</v>
      </c>
      <c r="I315" s="15">
        <v>5</v>
      </c>
      <c r="J315" s="15">
        <v>5</v>
      </c>
      <c r="K315" s="86" t="s">
        <v>540</v>
      </c>
      <c r="L315" s="87" t="s">
        <v>227</v>
      </c>
      <c r="M315" s="87" t="s">
        <v>244</v>
      </c>
      <c r="N315" s="87" t="s">
        <v>274</v>
      </c>
      <c r="O315" s="9"/>
      <c r="P315" s="165">
        <f t="shared" si="40"/>
        <v>100</v>
      </c>
      <c r="Q315" s="165">
        <f t="shared" si="40"/>
        <v>0</v>
      </c>
      <c r="R315" s="165">
        <f t="shared" si="40"/>
        <v>0</v>
      </c>
    </row>
    <row r="316" spans="8:18" ht="18.75">
      <c r="H316" s="4" t="s">
        <v>308</v>
      </c>
      <c r="I316" s="15">
        <v>5</v>
      </c>
      <c r="J316" s="15">
        <v>5</v>
      </c>
      <c r="K316" s="86" t="s">
        <v>540</v>
      </c>
      <c r="L316" s="87" t="s">
        <v>227</v>
      </c>
      <c r="M316" s="87" t="s">
        <v>244</v>
      </c>
      <c r="N316" s="87" t="s">
        <v>274</v>
      </c>
      <c r="O316" s="9">
        <v>240</v>
      </c>
      <c r="P316" s="165">
        <v>100</v>
      </c>
      <c r="Q316" s="172">
        <v>0</v>
      </c>
      <c r="R316" s="172">
        <v>0</v>
      </c>
    </row>
    <row r="317" spans="8:18" ht="18.75">
      <c r="H317" s="4" t="s">
        <v>645</v>
      </c>
      <c r="I317" s="15">
        <v>5</v>
      </c>
      <c r="J317" s="15">
        <v>5</v>
      </c>
      <c r="K317" s="86" t="s">
        <v>540</v>
      </c>
      <c r="L317" s="87" t="s">
        <v>227</v>
      </c>
      <c r="M317" s="87" t="s">
        <v>239</v>
      </c>
      <c r="N317" s="87" t="s">
        <v>268</v>
      </c>
      <c r="O317" s="9"/>
      <c r="P317" s="165">
        <f aca="true" t="shared" si="41" ref="P317:R318">P318</f>
        <v>1100</v>
      </c>
      <c r="Q317" s="165">
        <f t="shared" si="41"/>
        <v>0</v>
      </c>
      <c r="R317" s="165">
        <f t="shared" si="41"/>
        <v>0</v>
      </c>
    </row>
    <row r="318" spans="8:18" ht="47.25">
      <c r="H318" s="4" t="s">
        <v>625</v>
      </c>
      <c r="I318" s="15">
        <v>5</v>
      </c>
      <c r="J318" s="15">
        <v>5</v>
      </c>
      <c r="K318" s="86" t="s">
        <v>540</v>
      </c>
      <c r="L318" s="87" t="s">
        <v>227</v>
      </c>
      <c r="M318" s="87" t="s">
        <v>239</v>
      </c>
      <c r="N318" s="87" t="s">
        <v>274</v>
      </c>
      <c r="O318" s="9"/>
      <c r="P318" s="165">
        <f t="shared" si="41"/>
        <v>1100</v>
      </c>
      <c r="Q318" s="165">
        <f t="shared" si="41"/>
        <v>0</v>
      </c>
      <c r="R318" s="165">
        <f t="shared" si="41"/>
        <v>0</v>
      </c>
    </row>
    <row r="319" spans="8:18" ht="18.75">
      <c r="H319" s="4" t="s">
        <v>308</v>
      </c>
      <c r="I319" s="15">
        <v>5</v>
      </c>
      <c r="J319" s="15">
        <v>5</v>
      </c>
      <c r="K319" s="86" t="s">
        <v>540</v>
      </c>
      <c r="L319" s="87" t="s">
        <v>227</v>
      </c>
      <c r="M319" s="87" t="s">
        <v>239</v>
      </c>
      <c r="N319" s="87" t="s">
        <v>274</v>
      </c>
      <c r="O319" s="9">
        <v>240</v>
      </c>
      <c r="P319" s="165">
        <v>1100</v>
      </c>
      <c r="Q319" s="172">
        <v>0</v>
      </c>
      <c r="R319" s="172">
        <v>0</v>
      </c>
    </row>
    <row r="320" spans="8:18" ht="31.5">
      <c r="H320" s="4" t="s">
        <v>589</v>
      </c>
      <c r="I320" s="6">
        <v>5</v>
      </c>
      <c r="J320" s="15">
        <v>5</v>
      </c>
      <c r="K320" s="86" t="s">
        <v>563</v>
      </c>
      <c r="L320" s="87" t="s">
        <v>227</v>
      </c>
      <c r="M320" s="87" t="s">
        <v>236</v>
      </c>
      <c r="N320" s="87" t="s">
        <v>268</v>
      </c>
      <c r="O320" s="9"/>
      <c r="P320" s="165">
        <f>P321</f>
        <v>3150</v>
      </c>
      <c r="Q320" s="165">
        <f aca="true" t="shared" si="42" ref="Q320:R322">Q321</f>
        <v>0</v>
      </c>
      <c r="R320" s="165">
        <f t="shared" si="42"/>
        <v>0</v>
      </c>
    </row>
    <row r="321" spans="8:18" ht="31.5">
      <c r="H321" s="4" t="s">
        <v>626</v>
      </c>
      <c r="I321" s="6">
        <v>5</v>
      </c>
      <c r="J321" s="15">
        <v>5</v>
      </c>
      <c r="K321" s="86" t="s">
        <v>563</v>
      </c>
      <c r="L321" s="87" t="s">
        <v>227</v>
      </c>
      <c r="M321" s="87" t="s">
        <v>228</v>
      </c>
      <c r="N321" s="87" t="s">
        <v>268</v>
      </c>
      <c r="O321" s="9"/>
      <c r="P321" s="165">
        <f>P322</f>
        <v>3150</v>
      </c>
      <c r="Q321" s="165">
        <f t="shared" si="42"/>
        <v>0</v>
      </c>
      <c r="R321" s="165">
        <f t="shared" si="42"/>
        <v>0</v>
      </c>
    </row>
    <row r="322" spans="8:18" ht="31.5">
      <c r="H322" s="4" t="s">
        <v>627</v>
      </c>
      <c r="I322" s="6">
        <v>5</v>
      </c>
      <c r="J322" s="15">
        <v>5</v>
      </c>
      <c r="K322" s="86" t="s">
        <v>563</v>
      </c>
      <c r="L322" s="87" t="s">
        <v>227</v>
      </c>
      <c r="M322" s="87" t="s">
        <v>228</v>
      </c>
      <c r="N322" s="87" t="s">
        <v>11</v>
      </c>
      <c r="O322" s="9"/>
      <c r="P322" s="165">
        <f>P323</f>
        <v>3150</v>
      </c>
      <c r="Q322" s="165">
        <f t="shared" si="42"/>
        <v>0</v>
      </c>
      <c r="R322" s="165">
        <f t="shared" si="42"/>
        <v>0</v>
      </c>
    </row>
    <row r="323" spans="8:18" ht="18.75">
      <c r="H323" s="4" t="s">
        <v>308</v>
      </c>
      <c r="I323" s="6">
        <v>5</v>
      </c>
      <c r="J323" s="15">
        <v>5</v>
      </c>
      <c r="K323" s="86" t="s">
        <v>563</v>
      </c>
      <c r="L323" s="87" t="s">
        <v>227</v>
      </c>
      <c r="M323" s="87" t="s">
        <v>228</v>
      </c>
      <c r="N323" s="87" t="s">
        <v>11</v>
      </c>
      <c r="O323" s="9">
        <v>240</v>
      </c>
      <c r="P323" s="165">
        <f>700+1750+700</f>
        <v>3150</v>
      </c>
      <c r="Q323" s="172">
        <v>0</v>
      </c>
      <c r="R323" s="172">
        <v>0</v>
      </c>
    </row>
    <row r="324" spans="8:18" ht="19.5">
      <c r="H324" s="313" t="s">
        <v>252</v>
      </c>
      <c r="I324" s="118">
        <v>6</v>
      </c>
      <c r="J324" s="118" t="s">
        <v>269</v>
      </c>
      <c r="K324" s="119"/>
      <c r="L324" s="120"/>
      <c r="M324" s="120"/>
      <c r="N324" s="120"/>
      <c r="O324" s="117"/>
      <c r="P324" s="164">
        <f>P325+P330</f>
        <v>75.3</v>
      </c>
      <c r="Q324" s="164">
        <f>Q325+Q330</f>
        <v>75.10000000000001</v>
      </c>
      <c r="R324" s="164">
        <f>R325+R330</f>
        <v>75.10000000000001</v>
      </c>
    </row>
    <row r="325" spans="8:18" ht="19.5">
      <c r="H325" s="309" t="s">
        <v>219</v>
      </c>
      <c r="I325" s="118">
        <v>6</v>
      </c>
      <c r="J325" s="118">
        <v>3</v>
      </c>
      <c r="K325" s="119"/>
      <c r="L325" s="120"/>
      <c r="M325" s="120"/>
      <c r="N325" s="120"/>
      <c r="O325" s="117"/>
      <c r="P325" s="164">
        <f>P326</f>
        <v>12.9</v>
      </c>
      <c r="Q325" s="164">
        <f aca="true" t="shared" si="43" ref="Q325:R328">Q326</f>
        <v>12.9</v>
      </c>
      <c r="R325" s="164">
        <f t="shared" si="43"/>
        <v>12.9</v>
      </c>
    </row>
    <row r="326" spans="8:18" ht="31.5">
      <c r="H326" s="10" t="s">
        <v>570</v>
      </c>
      <c r="I326" s="15">
        <v>6</v>
      </c>
      <c r="J326" s="15">
        <v>3</v>
      </c>
      <c r="K326" s="86" t="s">
        <v>540</v>
      </c>
      <c r="L326" s="87" t="s">
        <v>227</v>
      </c>
      <c r="M326" s="87" t="s">
        <v>236</v>
      </c>
      <c r="N326" s="87" t="s">
        <v>268</v>
      </c>
      <c r="O326" s="9"/>
      <c r="P326" s="165">
        <f>P327</f>
        <v>12.9</v>
      </c>
      <c r="Q326" s="165">
        <f t="shared" si="43"/>
        <v>12.9</v>
      </c>
      <c r="R326" s="165">
        <f t="shared" si="43"/>
        <v>12.9</v>
      </c>
    </row>
    <row r="327" spans="8:18" ht="31.5">
      <c r="H327" s="2" t="s">
        <v>572</v>
      </c>
      <c r="I327" s="15">
        <v>6</v>
      </c>
      <c r="J327" s="15">
        <v>3</v>
      </c>
      <c r="K327" s="86" t="s">
        <v>540</v>
      </c>
      <c r="L327" s="87" t="s">
        <v>227</v>
      </c>
      <c r="M327" s="87" t="s">
        <v>230</v>
      </c>
      <c r="N327" s="87" t="s">
        <v>268</v>
      </c>
      <c r="O327" s="9"/>
      <c r="P327" s="165">
        <f>P328</f>
        <v>12.9</v>
      </c>
      <c r="Q327" s="165">
        <f t="shared" si="43"/>
        <v>12.9</v>
      </c>
      <c r="R327" s="165">
        <f t="shared" si="43"/>
        <v>12.9</v>
      </c>
    </row>
    <row r="328" spans="8:18" ht="47.25">
      <c r="H328" s="2" t="s">
        <v>336</v>
      </c>
      <c r="I328" s="15">
        <v>6</v>
      </c>
      <c r="J328" s="15">
        <v>3</v>
      </c>
      <c r="K328" s="86" t="s">
        <v>540</v>
      </c>
      <c r="L328" s="87" t="s">
        <v>227</v>
      </c>
      <c r="M328" s="87" t="s">
        <v>230</v>
      </c>
      <c r="N328" s="87" t="s">
        <v>335</v>
      </c>
      <c r="O328" s="5"/>
      <c r="P328" s="167">
        <f>P329</f>
        <v>12.9</v>
      </c>
      <c r="Q328" s="167">
        <f t="shared" si="43"/>
        <v>12.9</v>
      </c>
      <c r="R328" s="167">
        <f t="shared" si="43"/>
        <v>12.9</v>
      </c>
    </row>
    <row r="329" spans="8:18" ht="18.75">
      <c r="H329" s="4" t="s">
        <v>308</v>
      </c>
      <c r="I329" s="15">
        <v>6</v>
      </c>
      <c r="J329" s="15">
        <v>3</v>
      </c>
      <c r="K329" s="86" t="s">
        <v>540</v>
      </c>
      <c r="L329" s="87" t="s">
        <v>227</v>
      </c>
      <c r="M329" s="87" t="s">
        <v>230</v>
      </c>
      <c r="N329" s="87" t="s">
        <v>335</v>
      </c>
      <c r="O329" s="5">
        <v>240</v>
      </c>
      <c r="P329" s="167">
        <v>12.9</v>
      </c>
      <c r="Q329" s="167">
        <v>12.9</v>
      </c>
      <c r="R329" s="167">
        <v>12.9</v>
      </c>
    </row>
    <row r="330" spans="8:18" ht="19.5">
      <c r="H330" s="311" t="s">
        <v>218</v>
      </c>
      <c r="I330" s="118">
        <v>6</v>
      </c>
      <c r="J330" s="118">
        <v>5</v>
      </c>
      <c r="K330" s="119"/>
      <c r="L330" s="120"/>
      <c r="M330" s="120"/>
      <c r="N330" s="120"/>
      <c r="O330" s="117"/>
      <c r="P330" s="164">
        <f>P331+P335</f>
        <v>62.4</v>
      </c>
      <c r="Q330" s="164">
        <f>Q331+Q335</f>
        <v>62.2</v>
      </c>
      <c r="R330" s="164">
        <f>R331+R335</f>
        <v>62.2</v>
      </c>
    </row>
    <row r="331" spans="8:18" ht="31.5" hidden="1">
      <c r="H331" s="337" t="s">
        <v>594</v>
      </c>
      <c r="I331" s="15">
        <v>6</v>
      </c>
      <c r="J331" s="15">
        <v>5</v>
      </c>
      <c r="K331" s="86" t="s">
        <v>246</v>
      </c>
      <c r="L331" s="87" t="s">
        <v>227</v>
      </c>
      <c r="M331" s="87" t="s">
        <v>236</v>
      </c>
      <c r="N331" s="87" t="s">
        <v>268</v>
      </c>
      <c r="O331" s="9"/>
      <c r="P331" s="165">
        <f>P332</f>
        <v>0</v>
      </c>
      <c r="Q331" s="165">
        <f aca="true" t="shared" si="44" ref="Q331:R333">Q332</f>
        <v>0</v>
      </c>
      <c r="R331" s="165">
        <f t="shared" si="44"/>
        <v>0</v>
      </c>
    </row>
    <row r="332" spans="8:18" ht="31.5" hidden="1">
      <c r="H332" s="338" t="s">
        <v>42</v>
      </c>
      <c r="I332" s="15">
        <v>6</v>
      </c>
      <c r="J332" s="15">
        <v>5</v>
      </c>
      <c r="K332" s="86" t="s">
        <v>246</v>
      </c>
      <c r="L332" s="87" t="s">
        <v>227</v>
      </c>
      <c r="M332" s="87" t="s">
        <v>243</v>
      </c>
      <c r="N332" s="87" t="s">
        <v>268</v>
      </c>
      <c r="O332" s="9"/>
      <c r="P332" s="165">
        <f>P333</f>
        <v>0</v>
      </c>
      <c r="Q332" s="165">
        <f t="shared" si="44"/>
        <v>0</v>
      </c>
      <c r="R332" s="165">
        <f t="shared" si="44"/>
        <v>0</v>
      </c>
    </row>
    <row r="333" spans="8:18" ht="18.75" hidden="1">
      <c r="H333" s="338" t="s">
        <v>14</v>
      </c>
      <c r="I333" s="15">
        <v>6</v>
      </c>
      <c r="J333" s="15">
        <v>5</v>
      </c>
      <c r="K333" s="86" t="s">
        <v>246</v>
      </c>
      <c r="L333" s="87" t="s">
        <v>227</v>
      </c>
      <c r="M333" s="87" t="s">
        <v>243</v>
      </c>
      <c r="N333" s="87" t="s">
        <v>13</v>
      </c>
      <c r="O333" s="9"/>
      <c r="P333" s="165">
        <f>P334</f>
        <v>0</v>
      </c>
      <c r="Q333" s="165">
        <f t="shared" si="44"/>
        <v>0</v>
      </c>
      <c r="R333" s="165">
        <f t="shared" si="44"/>
        <v>0</v>
      </c>
    </row>
    <row r="334" spans="8:18" ht="18.75" hidden="1">
      <c r="H334" s="4" t="s">
        <v>308</v>
      </c>
      <c r="I334" s="15">
        <v>6</v>
      </c>
      <c r="J334" s="15">
        <v>5</v>
      </c>
      <c r="K334" s="86" t="s">
        <v>246</v>
      </c>
      <c r="L334" s="87" t="s">
        <v>227</v>
      </c>
      <c r="M334" s="87" t="s">
        <v>243</v>
      </c>
      <c r="N334" s="87" t="s">
        <v>13</v>
      </c>
      <c r="O334" s="9">
        <v>240</v>
      </c>
      <c r="P334" s="165">
        <v>0</v>
      </c>
      <c r="Q334" s="165">
        <v>0</v>
      </c>
      <c r="R334" s="165">
        <v>0</v>
      </c>
    </row>
    <row r="335" spans="8:18" ht="31.5">
      <c r="H335" s="10" t="s">
        <v>570</v>
      </c>
      <c r="I335" s="15">
        <v>6</v>
      </c>
      <c r="J335" s="15">
        <v>5</v>
      </c>
      <c r="K335" s="86" t="s">
        <v>540</v>
      </c>
      <c r="L335" s="87" t="s">
        <v>227</v>
      </c>
      <c r="M335" s="87" t="s">
        <v>236</v>
      </c>
      <c r="N335" s="87" t="s">
        <v>268</v>
      </c>
      <c r="O335" s="9"/>
      <c r="P335" s="165">
        <f>P336</f>
        <v>62.4</v>
      </c>
      <c r="Q335" s="165">
        <f aca="true" t="shared" si="45" ref="Q335:R337">Q336</f>
        <v>62.2</v>
      </c>
      <c r="R335" s="165">
        <f t="shared" si="45"/>
        <v>62.2</v>
      </c>
    </row>
    <row r="336" spans="8:18" ht="31.5">
      <c r="H336" s="2" t="s">
        <v>572</v>
      </c>
      <c r="I336" s="15">
        <v>6</v>
      </c>
      <c r="J336" s="15">
        <v>5</v>
      </c>
      <c r="K336" s="86" t="s">
        <v>540</v>
      </c>
      <c r="L336" s="87" t="s">
        <v>227</v>
      </c>
      <c r="M336" s="87" t="s">
        <v>230</v>
      </c>
      <c r="N336" s="87" t="s">
        <v>268</v>
      </c>
      <c r="O336" s="9"/>
      <c r="P336" s="165">
        <f>P337</f>
        <v>62.4</v>
      </c>
      <c r="Q336" s="165">
        <f t="shared" si="45"/>
        <v>62.2</v>
      </c>
      <c r="R336" s="165">
        <f t="shared" si="45"/>
        <v>62.2</v>
      </c>
    </row>
    <row r="337" spans="8:18" ht="18.75">
      <c r="H337" s="140" t="s">
        <v>353</v>
      </c>
      <c r="I337" s="15">
        <v>6</v>
      </c>
      <c r="J337" s="15">
        <v>5</v>
      </c>
      <c r="K337" s="86" t="s">
        <v>540</v>
      </c>
      <c r="L337" s="87" t="s">
        <v>227</v>
      </c>
      <c r="M337" s="87" t="s">
        <v>230</v>
      </c>
      <c r="N337" s="87" t="s">
        <v>352</v>
      </c>
      <c r="O337" s="9"/>
      <c r="P337" s="165">
        <f>P338</f>
        <v>62.4</v>
      </c>
      <c r="Q337" s="165">
        <f t="shared" si="45"/>
        <v>62.2</v>
      </c>
      <c r="R337" s="165">
        <f t="shared" si="45"/>
        <v>62.2</v>
      </c>
    </row>
    <row r="338" spans="8:18" ht="18.75">
      <c r="H338" s="10" t="s">
        <v>211</v>
      </c>
      <c r="I338" s="15">
        <v>6</v>
      </c>
      <c r="J338" s="15">
        <v>5</v>
      </c>
      <c r="K338" s="86" t="s">
        <v>540</v>
      </c>
      <c r="L338" s="87" t="s">
        <v>227</v>
      </c>
      <c r="M338" s="87" t="s">
        <v>230</v>
      </c>
      <c r="N338" s="87" t="s">
        <v>352</v>
      </c>
      <c r="O338" s="9">
        <v>120</v>
      </c>
      <c r="P338" s="165">
        <v>62.4</v>
      </c>
      <c r="Q338" s="166">
        <v>62.2</v>
      </c>
      <c r="R338" s="166">
        <v>62.2</v>
      </c>
    </row>
    <row r="339" spans="8:18" ht="19.5">
      <c r="H339" s="301" t="s">
        <v>253</v>
      </c>
      <c r="I339" s="118">
        <v>7</v>
      </c>
      <c r="J339" s="118" t="s">
        <v>269</v>
      </c>
      <c r="K339" s="119"/>
      <c r="L339" s="120"/>
      <c r="M339" s="120"/>
      <c r="N339" s="120"/>
      <c r="O339" s="117"/>
      <c r="P339" s="164">
        <f>P340+P349+P373+P386+P397</f>
        <v>338499.60000000003</v>
      </c>
      <c r="Q339" s="164">
        <f>Q340+Q349+Q373+Q386+Q397</f>
        <v>364336.60000000003</v>
      </c>
      <c r="R339" s="164">
        <f>R340+R349+R373+R386+R397</f>
        <v>371450.60000000003</v>
      </c>
    </row>
    <row r="340" spans="8:18" ht="19.5">
      <c r="H340" s="301" t="s">
        <v>80</v>
      </c>
      <c r="I340" s="127">
        <v>7</v>
      </c>
      <c r="J340" s="118">
        <v>1</v>
      </c>
      <c r="K340" s="119"/>
      <c r="L340" s="120"/>
      <c r="M340" s="120"/>
      <c r="N340" s="120"/>
      <c r="O340" s="125"/>
      <c r="P340" s="168">
        <f aca="true" t="shared" si="46" ref="P340:R341">P341</f>
        <v>95116.20000000001</v>
      </c>
      <c r="Q340" s="168">
        <f t="shared" si="46"/>
        <v>100840.5</v>
      </c>
      <c r="R340" s="168">
        <f t="shared" si="46"/>
        <v>106064</v>
      </c>
    </row>
    <row r="341" spans="8:18" ht="31.5">
      <c r="H341" s="25" t="s">
        <v>636</v>
      </c>
      <c r="I341" s="20">
        <v>7</v>
      </c>
      <c r="J341" s="15">
        <v>1</v>
      </c>
      <c r="K341" s="86" t="s">
        <v>239</v>
      </c>
      <c r="L341" s="87" t="s">
        <v>227</v>
      </c>
      <c r="M341" s="87" t="s">
        <v>236</v>
      </c>
      <c r="N341" s="87" t="s">
        <v>268</v>
      </c>
      <c r="O341" s="9"/>
      <c r="P341" s="165">
        <f t="shared" si="46"/>
        <v>95116.20000000001</v>
      </c>
      <c r="Q341" s="165">
        <f t="shared" si="46"/>
        <v>100840.5</v>
      </c>
      <c r="R341" s="165">
        <f t="shared" si="46"/>
        <v>106064</v>
      </c>
    </row>
    <row r="342" spans="8:18" ht="18.75">
      <c r="H342" s="10" t="s">
        <v>277</v>
      </c>
      <c r="I342" s="20">
        <v>7</v>
      </c>
      <c r="J342" s="15">
        <v>1</v>
      </c>
      <c r="K342" s="86" t="s">
        <v>239</v>
      </c>
      <c r="L342" s="87" t="s">
        <v>227</v>
      </c>
      <c r="M342" s="87" t="s">
        <v>228</v>
      </c>
      <c r="N342" s="87" t="s">
        <v>268</v>
      </c>
      <c r="O342" s="9"/>
      <c r="P342" s="165">
        <f>P343+P345+P347</f>
        <v>95116.20000000001</v>
      </c>
      <c r="Q342" s="165">
        <f>Q343+Q345+Q347</f>
        <v>100840.5</v>
      </c>
      <c r="R342" s="165">
        <f>R343+R345+R347</f>
        <v>106064</v>
      </c>
    </row>
    <row r="343" spans="8:18" ht="18.75">
      <c r="H343" s="4" t="s">
        <v>55</v>
      </c>
      <c r="I343" s="20">
        <v>7</v>
      </c>
      <c r="J343" s="15">
        <v>1</v>
      </c>
      <c r="K343" s="86" t="s">
        <v>239</v>
      </c>
      <c r="L343" s="87" t="s">
        <v>227</v>
      </c>
      <c r="M343" s="87" t="s">
        <v>228</v>
      </c>
      <c r="N343" s="87" t="s">
        <v>50</v>
      </c>
      <c r="O343" s="9"/>
      <c r="P343" s="165">
        <f>P344</f>
        <v>16523.1</v>
      </c>
      <c r="Q343" s="165">
        <f>Q344</f>
        <v>18208.3</v>
      </c>
      <c r="R343" s="165">
        <f>R344</f>
        <v>19248.4</v>
      </c>
    </row>
    <row r="344" spans="8:18" ht="18.75">
      <c r="H344" s="25" t="s">
        <v>310</v>
      </c>
      <c r="I344" s="20">
        <v>7</v>
      </c>
      <c r="J344" s="15">
        <v>1</v>
      </c>
      <c r="K344" s="86" t="s">
        <v>239</v>
      </c>
      <c r="L344" s="87" t="s">
        <v>227</v>
      </c>
      <c r="M344" s="87" t="s">
        <v>228</v>
      </c>
      <c r="N344" s="87" t="s">
        <v>50</v>
      </c>
      <c r="O344" s="9">
        <v>610</v>
      </c>
      <c r="P344" s="165">
        <v>16523.1</v>
      </c>
      <c r="Q344" s="167">
        <v>18208.3</v>
      </c>
      <c r="R344" s="167">
        <v>19248.4</v>
      </c>
    </row>
    <row r="345" spans="8:18" ht="31.5">
      <c r="H345" s="25" t="s">
        <v>387</v>
      </c>
      <c r="I345" s="20">
        <v>7</v>
      </c>
      <c r="J345" s="15">
        <v>1</v>
      </c>
      <c r="K345" s="86" t="s">
        <v>239</v>
      </c>
      <c r="L345" s="87" t="s">
        <v>227</v>
      </c>
      <c r="M345" s="87" t="s">
        <v>228</v>
      </c>
      <c r="N345" s="87" t="s">
        <v>386</v>
      </c>
      <c r="O345" s="9"/>
      <c r="P345" s="165">
        <f>P346</f>
        <v>6000</v>
      </c>
      <c r="Q345" s="165">
        <f>Q346</f>
        <v>6240</v>
      </c>
      <c r="R345" s="165">
        <f>R346</f>
        <v>6489.6</v>
      </c>
    </row>
    <row r="346" spans="8:18" ht="18.75">
      <c r="H346" s="25" t="s">
        <v>310</v>
      </c>
      <c r="I346" s="20">
        <v>7</v>
      </c>
      <c r="J346" s="15">
        <v>1</v>
      </c>
      <c r="K346" s="86" t="s">
        <v>239</v>
      </c>
      <c r="L346" s="87" t="s">
        <v>227</v>
      </c>
      <c r="M346" s="87" t="s">
        <v>228</v>
      </c>
      <c r="N346" s="87" t="s">
        <v>386</v>
      </c>
      <c r="O346" s="5">
        <v>610</v>
      </c>
      <c r="P346" s="167">
        <v>6000</v>
      </c>
      <c r="Q346" s="167">
        <v>6240</v>
      </c>
      <c r="R346" s="167">
        <v>6489.6</v>
      </c>
    </row>
    <row r="347" spans="8:18" ht="31.5">
      <c r="H347" s="4" t="s">
        <v>57</v>
      </c>
      <c r="I347" s="15">
        <v>7</v>
      </c>
      <c r="J347" s="15">
        <v>1</v>
      </c>
      <c r="K347" s="86" t="s">
        <v>239</v>
      </c>
      <c r="L347" s="87" t="s">
        <v>227</v>
      </c>
      <c r="M347" s="87" t="s">
        <v>228</v>
      </c>
      <c r="N347" s="87" t="s">
        <v>56</v>
      </c>
      <c r="O347" s="5"/>
      <c r="P347" s="167">
        <f>P348</f>
        <v>72593.1</v>
      </c>
      <c r="Q347" s="167">
        <f>Q348</f>
        <v>76392.2</v>
      </c>
      <c r="R347" s="167">
        <f>R348</f>
        <v>80326</v>
      </c>
    </row>
    <row r="348" spans="8:18" ht="18.75">
      <c r="H348" s="25" t="s">
        <v>310</v>
      </c>
      <c r="I348" s="15">
        <v>7</v>
      </c>
      <c r="J348" s="15">
        <v>1</v>
      </c>
      <c r="K348" s="86" t="s">
        <v>239</v>
      </c>
      <c r="L348" s="87" t="s">
        <v>227</v>
      </c>
      <c r="M348" s="87" t="s">
        <v>228</v>
      </c>
      <c r="N348" s="87" t="s">
        <v>56</v>
      </c>
      <c r="O348" s="5">
        <v>610</v>
      </c>
      <c r="P348" s="167">
        <v>72593.1</v>
      </c>
      <c r="Q348" s="167">
        <v>76392.2</v>
      </c>
      <c r="R348" s="167">
        <v>80326</v>
      </c>
    </row>
    <row r="349" spans="8:18" ht="19.5">
      <c r="H349" s="301" t="s">
        <v>216</v>
      </c>
      <c r="I349" s="118">
        <v>7</v>
      </c>
      <c r="J349" s="118">
        <v>2</v>
      </c>
      <c r="K349" s="119"/>
      <c r="L349" s="120"/>
      <c r="M349" s="120"/>
      <c r="N349" s="120"/>
      <c r="O349" s="125"/>
      <c r="P349" s="168">
        <f>P350</f>
        <v>209250.50000000003</v>
      </c>
      <c r="Q349" s="168">
        <f>Q350</f>
        <v>228246.00000000003</v>
      </c>
      <c r="R349" s="168">
        <f>R350</f>
        <v>229203.4</v>
      </c>
    </row>
    <row r="350" spans="8:18" ht="31.5">
      <c r="H350" s="25" t="s">
        <v>636</v>
      </c>
      <c r="I350" s="15">
        <v>7</v>
      </c>
      <c r="J350" s="15">
        <v>2</v>
      </c>
      <c r="K350" s="86" t="s">
        <v>239</v>
      </c>
      <c r="L350" s="87" t="s">
        <v>227</v>
      </c>
      <c r="M350" s="87" t="s">
        <v>236</v>
      </c>
      <c r="N350" s="87" t="s">
        <v>268</v>
      </c>
      <c r="O350" s="5"/>
      <c r="P350" s="167">
        <f>P351+P354+P367+P370</f>
        <v>209250.50000000003</v>
      </c>
      <c r="Q350" s="167">
        <f>Q351+Q354+Q367+Q370</f>
        <v>228246.00000000003</v>
      </c>
      <c r="R350" s="167">
        <f>R351+R354+R367+R370</f>
        <v>229203.4</v>
      </c>
    </row>
    <row r="351" spans="8:18" ht="18.75">
      <c r="H351" s="10" t="s">
        <v>277</v>
      </c>
      <c r="I351" s="15">
        <v>7</v>
      </c>
      <c r="J351" s="15">
        <v>2</v>
      </c>
      <c r="K351" s="86" t="s">
        <v>239</v>
      </c>
      <c r="L351" s="87" t="s">
        <v>227</v>
      </c>
      <c r="M351" s="87" t="s">
        <v>228</v>
      </c>
      <c r="N351" s="87" t="s">
        <v>268</v>
      </c>
      <c r="O351" s="5"/>
      <c r="P351" s="167">
        <f aca="true" t="shared" si="47" ref="P351:R352">P352</f>
        <v>355.7</v>
      </c>
      <c r="Q351" s="167">
        <f t="shared" si="47"/>
        <v>355.7</v>
      </c>
      <c r="R351" s="167">
        <f t="shared" si="47"/>
        <v>355.7</v>
      </c>
    </row>
    <row r="352" spans="8:18" ht="18.75">
      <c r="H352" s="10" t="s">
        <v>506</v>
      </c>
      <c r="I352" s="6">
        <v>7</v>
      </c>
      <c r="J352" s="15">
        <v>2</v>
      </c>
      <c r="K352" s="86" t="s">
        <v>239</v>
      </c>
      <c r="L352" s="87" t="s">
        <v>227</v>
      </c>
      <c r="M352" s="87" t="s">
        <v>228</v>
      </c>
      <c r="N352" s="87" t="s">
        <v>505</v>
      </c>
      <c r="O352" s="5"/>
      <c r="P352" s="167">
        <f t="shared" si="47"/>
        <v>355.7</v>
      </c>
      <c r="Q352" s="167">
        <f t="shared" si="47"/>
        <v>355.7</v>
      </c>
      <c r="R352" s="167">
        <f t="shared" si="47"/>
        <v>355.7</v>
      </c>
    </row>
    <row r="353" spans="8:18" ht="18.75">
      <c r="H353" s="25" t="s">
        <v>310</v>
      </c>
      <c r="I353" s="6">
        <v>7</v>
      </c>
      <c r="J353" s="15">
        <v>2</v>
      </c>
      <c r="K353" s="86" t="s">
        <v>239</v>
      </c>
      <c r="L353" s="87" t="s">
        <v>227</v>
      </c>
      <c r="M353" s="87" t="s">
        <v>228</v>
      </c>
      <c r="N353" s="87" t="s">
        <v>505</v>
      </c>
      <c r="O353" s="5">
        <v>610</v>
      </c>
      <c r="P353" s="167">
        <v>355.7</v>
      </c>
      <c r="Q353" s="167">
        <v>355.7</v>
      </c>
      <c r="R353" s="167">
        <v>355.7</v>
      </c>
    </row>
    <row r="354" spans="8:18" ht="18.75">
      <c r="H354" s="4" t="s">
        <v>278</v>
      </c>
      <c r="I354" s="6">
        <v>7</v>
      </c>
      <c r="J354" s="15">
        <v>2</v>
      </c>
      <c r="K354" s="86" t="s">
        <v>239</v>
      </c>
      <c r="L354" s="87" t="s">
        <v>227</v>
      </c>
      <c r="M354" s="87" t="s">
        <v>243</v>
      </c>
      <c r="N354" s="87" t="s">
        <v>268</v>
      </c>
      <c r="O354" s="5"/>
      <c r="P354" s="167">
        <f>P355+P357+P359+P361+P363+P365</f>
        <v>204504.1</v>
      </c>
      <c r="Q354" s="167">
        <f>Q355+Q357+Q359+Q361+Q363+Q365</f>
        <v>217626.80000000002</v>
      </c>
      <c r="R354" s="167">
        <f>R355+R357+R359+R361+R363+R365</f>
        <v>228847.69999999998</v>
      </c>
    </row>
    <row r="355" spans="8:18" ht="18.75">
      <c r="H355" s="4" t="s">
        <v>58</v>
      </c>
      <c r="I355" s="6">
        <v>7</v>
      </c>
      <c r="J355" s="15">
        <v>2</v>
      </c>
      <c r="K355" s="86" t="s">
        <v>239</v>
      </c>
      <c r="L355" s="87" t="s">
        <v>227</v>
      </c>
      <c r="M355" s="87" t="s">
        <v>243</v>
      </c>
      <c r="N355" s="87" t="s">
        <v>51</v>
      </c>
      <c r="O355" s="5"/>
      <c r="P355" s="167">
        <f>P356</f>
        <v>43110.5</v>
      </c>
      <c r="Q355" s="167">
        <f>Q356</f>
        <v>48067.5</v>
      </c>
      <c r="R355" s="167">
        <f>R356</f>
        <v>51004.1</v>
      </c>
    </row>
    <row r="356" spans="8:18" ht="18.75">
      <c r="H356" s="25" t="s">
        <v>310</v>
      </c>
      <c r="I356" s="6">
        <v>7</v>
      </c>
      <c r="J356" s="15">
        <v>2</v>
      </c>
      <c r="K356" s="86" t="s">
        <v>239</v>
      </c>
      <c r="L356" s="87" t="s">
        <v>227</v>
      </c>
      <c r="M356" s="87" t="s">
        <v>243</v>
      </c>
      <c r="N356" s="87" t="s">
        <v>51</v>
      </c>
      <c r="O356" s="5">
        <v>610</v>
      </c>
      <c r="P356" s="167">
        <v>43110.5</v>
      </c>
      <c r="Q356" s="167">
        <v>48067.5</v>
      </c>
      <c r="R356" s="167">
        <v>51004.1</v>
      </c>
    </row>
    <row r="357" spans="8:18" ht="78.75">
      <c r="H357" s="4" t="s">
        <v>473</v>
      </c>
      <c r="I357" s="6">
        <v>7</v>
      </c>
      <c r="J357" s="15">
        <v>2</v>
      </c>
      <c r="K357" s="86" t="s">
        <v>239</v>
      </c>
      <c r="L357" s="87" t="s">
        <v>227</v>
      </c>
      <c r="M357" s="87" t="s">
        <v>243</v>
      </c>
      <c r="N357" s="87" t="s">
        <v>472</v>
      </c>
      <c r="O357" s="5"/>
      <c r="P357" s="167">
        <f>P358</f>
        <v>9253.3</v>
      </c>
      <c r="Q357" s="167">
        <f>Q358</f>
        <v>9253.3</v>
      </c>
      <c r="R357" s="167">
        <f>R358</f>
        <v>9253.3</v>
      </c>
    </row>
    <row r="358" spans="8:18" ht="18.75">
      <c r="H358" s="25" t="s">
        <v>310</v>
      </c>
      <c r="I358" s="6">
        <v>7</v>
      </c>
      <c r="J358" s="15">
        <v>2</v>
      </c>
      <c r="K358" s="86" t="s">
        <v>239</v>
      </c>
      <c r="L358" s="87" t="s">
        <v>227</v>
      </c>
      <c r="M358" s="87" t="s">
        <v>243</v>
      </c>
      <c r="N358" s="87" t="s">
        <v>472</v>
      </c>
      <c r="O358" s="5">
        <v>610</v>
      </c>
      <c r="P358" s="167">
        <v>9253.3</v>
      </c>
      <c r="Q358" s="167">
        <v>9253.3</v>
      </c>
      <c r="R358" s="167">
        <v>9253.3</v>
      </c>
    </row>
    <row r="359" spans="8:18" ht="31.5">
      <c r="H359" s="25" t="s">
        <v>387</v>
      </c>
      <c r="I359" s="6">
        <v>7</v>
      </c>
      <c r="J359" s="15">
        <v>2</v>
      </c>
      <c r="K359" s="86" t="s">
        <v>239</v>
      </c>
      <c r="L359" s="87" t="s">
        <v>227</v>
      </c>
      <c r="M359" s="87" t="s">
        <v>243</v>
      </c>
      <c r="N359" s="87" t="s">
        <v>386</v>
      </c>
      <c r="O359" s="5"/>
      <c r="P359" s="167">
        <f>P360</f>
        <v>15900</v>
      </c>
      <c r="Q359" s="167">
        <f>Q360</f>
        <v>16536</v>
      </c>
      <c r="R359" s="167">
        <f>R360</f>
        <v>17197.4</v>
      </c>
    </row>
    <row r="360" spans="8:18" ht="18.75">
      <c r="H360" s="25" t="s">
        <v>310</v>
      </c>
      <c r="I360" s="6">
        <v>7</v>
      </c>
      <c r="J360" s="15">
        <v>2</v>
      </c>
      <c r="K360" s="86" t="s">
        <v>239</v>
      </c>
      <c r="L360" s="87" t="s">
        <v>227</v>
      </c>
      <c r="M360" s="87" t="s">
        <v>243</v>
      </c>
      <c r="N360" s="87" t="s">
        <v>386</v>
      </c>
      <c r="O360" s="5">
        <v>610</v>
      </c>
      <c r="P360" s="167">
        <v>15900</v>
      </c>
      <c r="Q360" s="167">
        <v>16536</v>
      </c>
      <c r="R360" s="167">
        <v>17197.4</v>
      </c>
    </row>
    <row r="361" spans="8:18" ht="31.5">
      <c r="H361" s="4" t="s">
        <v>57</v>
      </c>
      <c r="I361" s="6">
        <v>7</v>
      </c>
      <c r="J361" s="15">
        <v>2</v>
      </c>
      <c r="K361" s="86" t="s">
        <v>239</v>
      </c>
      <c r="L361" s="87" t="s">
        <v>227</v>
      </c>
      <c r="M361" s="87" t="s">
        <v>243</v>
      </c>
      <c r="N361" s="87" t="s">
        <v>56</v>
      </c>
      <c r="O361" s="5"/>
      <c r="P361" s="167">
        <f>P362</f>
        <v>125538.9</v>
      </c>
      <c r="Q361" s="167">
        <f>Q362</f>
        <v>133068.6</v>
      </c>
      <c r="R361" s="167">
        <f>R362</f>
        <v>140784.3</v>
      </c>
    </row>
    <row r="362" spans="8:18" ht="18.75">
      <c r="H362" s="25" t="s">
        <v>310</v>
      </c>
      <c r="I362" s="6">
        <v>7</v>
      </c>
      <c r="J362" s="15">
        <v>2</v>
      </c>
      <c r="K362" s="86" t="s">
        <v>239</v>
      </c>
      <c r="L362" s="87" t="s">
        <v>227</v>
      </c>
      <c r="M362" s="87" t="s">
        <v>243</v>
      </c>
      <c r="N362" s="87" t="s">
        <v>56</v>
      </c>
      <c r="O362" s="5">
        <v>610</v>
      </c>
      <c r="P362" s="167">
        <v>125538.9</v>
      </c>
      <c r="Q362" s="167">
        <v>133068.6</v>
      </c>
      <c r="R362" s="167">
        <v>140784.3</v>
      </c>
    </row>
    <row r="363" spans="8:18" ht="31.5">
      <c r="H363" s="25" t="s">
        <v>474</v>
      </c>
      <c r="I363" s="6">
        <v>7</v>
      </c>
      <c r="J363" s="15">
        <v>2</v>
      </c>
      <c r="K363" s="86" t="s">
        <v>239</v>
      </c>
      <c r="L363" s="87" t="s">
        <v>227</v>
      </c>
      <c r="M363" s="87" t="s">
        <v>243</v>
      </c>
      <c r="N363" s="87" t="s">
        <v>365</v>
      </c>
      <c r="O363" s="5"/>
      <c r="P363" s="167">
        <f>P364</f>
        <v>9261.8</v>
      </c>
      <c r="Q363" s="167">
        <f>Q364</f>
        <v>9261.8</v>
      </c>
      <c r="R363" s="167">
        <f>R364</f>
        <v>9169</v>
      </c>
    </row>
    <row r="364" spans="8:18" ht="18.75">
      <c r="H364" s="25" t="s">
        <v>310</v>
      </c>
      <c r="I364" s="6">
        <v>7</v>
      </c>
      <c r="J364" s="15">
        <v>2</v>
      </c>
      <c r="K364" s="86" t="s">
        <v>239</v>
      </c>
      <c r="L364" s="87" t="s">
        <v>227</v>
      </c>
      <c r="M364" s="87" t="s">
        <v>243</v>
      </c>
      <c r="N364" s="87" t="s">
        <v>365</v>
      </c>
      <c r="O364" s="5">
        <v>610</v>
      </c>
      <c r="P364" s="167">
        <v>9261.8</v>
      </c>
      <c r="Q364" s="167">
        <v>9261.8</v>
      </c>
      <c r="R364" s="167">
        <v>9169</v>
      </c>
    </row>
    <row r="365" spans="8:18" ht="18.75">
      <c r="H365" s="25" t="s">
        <v>506</v>
      </c>
      <c r="I365" s="6">
        <v>7</v>
      </c>
      <c r="J365" s="15">
        <v>2</v>
      </c>
      <c r="K365" s="86" t="s">
        <v>239</v>
      </c>
      <c r="L365" s="87" t="s">
        <v>227</v>
      </c>
      <c r="M365" s="87" t="s">
        <v>243</v>
      </c>
      <c r="N365" s="87" t="s">
        <v>505</v>
      </c>
      <c r="O365" s="5"/>
      <c r="P365" s="167">
        <f>P366</f>
        <v>1439.6</v>
      </c>
      <c r="Q365" s="167">
        <f>Q366</f>
        <v>1439.6</v>
      </c>
      <c r="R365" s="167">
        <f>R366</f>
        <v>1439.6</v>
      </c>
    </row>
    <row r="366" spans="8:18" ht="18.75">
      <c r="H366" s="25" t="s">
        <v>310</v>
      </c>
      <c r="I366" s="6">
        <v>7</v>
      </c>
      <c r="J366" s="15">
        <v>2</v>
      </c>
      <c r="K366" s="86" t="s">
        <v>239</v>
      </c>
      <c r="L366" s="87" t="s">
        <v>227</v>
      </c>
      <c r="M366" s="87" t="s">
        <v>243</v>
      </c>
      <c r="N366" s="87" t="s">
        <v>505</v>
      </c>
      <c r="O366" s="5">
        <v>610</v>
      </c>
      <c r="P366" s="167">
        <v>1439.6</v>
      </c>
      <c r="Q366" s="167">
        <v>1439.6</v>
      </c>
      <c r="R366" s="167">
        <v>1439.6</v>
      </c>
    </row>
    <row r="367" spans="8:18" ht="18.75">
      <c r="H367" s="25" t="s">
        <v>424</v>
      </c>
      <c r="I367" s="6">
        <v>7</v>
      </c>
      <c r="J367" s="15">
        <v>2</v>
      </c>
      <c r="K367" s="86" t="s">
        <v>239</v>
      </c>
      <c r="L367" s="87" t="s">
        <v>227</v>
      </c>
      <c r="M367" s="87" t="s">
        <v>299</v>
      </c>
      <c r="N367" s="87" t="s">
        <v>268</v>
      </c>
      <c r="O367" s="5" t="s">
        <v>269</v>
      </c>
      <c r="P367" s="167">
        <f aca="true" t="shared" si="48" ref="P367:R368">P368</f>
        <v>4390.7</v>
      </c>
      <c r="Q367" s="167">
        <f t="shared" si="48"/>
        <v>6630.3</v>
      </c>
      <c r="R367" s="167">
        <f t="shared" si="48"/>
        <v>0</v>
      </c>
    </row>
    <row r="368" spans="8:18" ht="47.25">
      <c r="H368" s="25" t="s">
        <v>560</v>
      </c>
      <c r="I368" s="6">
        <v>7</v>
      </c>
      <c r="J368" s="15">
        <v>2</v>
      </c>
      <c r="K368" s="86" t="s">
        <v>239</v>
      </c>
      <c r="L368" s="87" t="s">
        <v>227</v>
      </c>
      <c r="M368" s="87" t="s">
        <v>299</v>
      </c>
      <c r="N368" s="87" t="s">
        <v>393</v>
      </c>
      <c r="O368" s="5"/>
      <c r="P368" s="167">
        <f t="shared" si="48"/>
        <v>4390.7</v>
      </c>
      <c r="Q368" s="167">
        <f t="shared" si="48"/>
        <v>6630.3</v>
      </c>
      <c r="R368" s="167">
        <f t="shared" si="48"/>
        <v>0</v>
      </c>
    </row>
    <row r="369" spans="8:18" ht="18.75">
      <c r="H369" s="25" t="s">
        <v>310</v>
      </c>
      <c r="I369" s="6">
        <v>7</v>
      </c>
      <c r="J369" s="15">
        <v>2</v>
      </c>
      <c r="K369" s="86" t="s">
        <v>239</v>
      </c>
      <c r="L369" s="87" t="s">
        <v>227</v>
      </c>
      <c r="M369" s="87" t="s">
        <v>299</v>
      </c>
      <c r="N369" s="87" t="s">
        <v>393</v>
      </c>
      <c r="O369" s="5">
        <v>610</v>
      </c>
      <c r="P369" s="167">
        <v>4390.7</v>
      </c>
      <c r="Q369" s="167">
        <v>6630.3</v>
      </c>
      <c r="R369" s="167">
        <v>0</v>
      </c>
    </row>
    <row r="370" spans="8:18" ht="18.75">
      <c r="H370" s="25" t="s">
        <v>328</v>
      </c>
      <c r="I370" s="6">
        <v>7</v>
      </c>
      <c r="J370" s="15">
        <v>2</v>
      </c>
      <c r="K370" s="86" t="s">
        <v>239</v>
      </c>
      <c r="L370" s="87" t="s">
        <v>227</v>
      </c>
      <c r="M370" s="87" t="s">
        <v>409</v>
      </c>
      <c r="N370" s="87" t="s">
        <v>268</v>
      </c>
      <c r="O370" s="5"/>
      <c r="P370" s="167">
        <f aca="true" t="shared" si="49" ref="P370:R371">P371</f>
        <v>0</v>
      </c>
      <c r="Q370" s="167">
        <f t="shared" si="49"/>
        <v>3633.2</v>
      </c>
      <c r="R370" s="167">
        <f t="shared" si="49"/>
        <v>0</v>
      </c>
    </row>
    <row r="371" spans="8:18" ht="31.5">
      <c r="H371" s="25" t="s">
        <v>561</v>
      </c>
      <c r="I371" s="6">
        <v>7</v>
      </c>
      <c r="J371" s="15">
        <v>2</v>
      </c>
      <c r="K371" s="86" t="s">
        <v>239</v>
      </c>
      <c r="L371" s="87" t="s">
        <v>227</v>
      </c>
      <c r="M371" s="87" t="s">
        <v>409</v>
      </c>
      <c r="N371" s="87" t="s">
        <v>410</v>
      </c>
      <c r="O371" s="5"/>
      <c r="P371" s="167">
        <f t="shared" si="49"/>
        <v>0</v>
      </c>
      <c r="Q371" s="167">
        <f t="shared" si="49"/>
        <v>3633.2</v>
      </c>
      <c r="R371" s="167">
        <f t="shared" si="49"/>
        <v>0</v>
      </c>
    </row>
    <row r="372" spans="8:18" ht="18.75">
      <c r="H372" s="25" t="s">
        <v>310</v>
      </c>
      <c r="I372" s="6">
        <v>7</v>
      </c>
      <c r="J372" s="15">
        <v>2</v>
      </c>
      <c r="K372" s="86" t="s">
        <v>239</v>
      </c>
      <c r="L372" s="87" t="s">
        <v>227</v>
      </c>
      <c r="M372" s="87" t="s">
        <v>409</v>
      </c>
      <c r="N372" s="87" t="s">
        <v>410</v>
      </c>
      <c r="O372" s="5">
        <v>610</v>
      </c>
      <c r="P372" s="167">
        <v>0</v>
      </c>
      <c r="Q372" s="167">
        <v>3633.2</v>
      </c>
      <c r="R372" s="167">
        <v>0</v>
      </c>
    </row>
    <row r="373" spans="8:18" ht="19.5">
      <c r="H373" s="301" t="s">
        <v>67</v>
      </c>
      <c r="I373" s="127">
        <v>7</v>
      </c>
      <c r="J373" s="118">
        <v>3</v>
      </c>
      <c r="K373" s="119"/>
      <c r="L373" s="120"/>
      <c r="M373" s="120"/>
      <c r="N373" s="120"/>
      <c r="O373" s="125"/>
      <c r="P373" s="168">
        <f>P374+P380</f>
        <v>17660.6</v>
      </c>
      <c r="Q373" s="168">
        <f>Q374+Q380</f>
        <v>18527.9</v>
      </c>
      <c r="R373" s="168">
        <f>R374+R380</f>
        <v>19329.9</v>
      </c>
    </row>
    <row r="374" spans="8:18" ht="31.5">
      <c r="H374" s="25" t="s">
        <v>636</v>
      </c>
      <c r="I374" s="6">
        <v>7</v>
      </c>
      <c r="J374" s="15">
        <v>3</v>
      </c>
      <c r="K374" s="86" t="s">
        <v>239</v>
      </c>
      <c r="L374" s="87" t="s">
        <v>227</v>
      </c>
      <c r="M374" s="87" t="s">
        <v>236</v>
      </c>
      <c r="N374" s="87" t="s">
        <v>268</v>
      </c>
      <c r="O374" s="5"/>
      <c r="P374" s="167">
        <f>P375</f>
        <v>7094.700000000001</v>
      </c>
      <c r="Q374" s="167">
        <f>Q375</f>
        <v>7682.5</v>
      </c>
      <c r="R374" s="167">
        <f>R375</f>
        <v>8280.6</v>
      </c>
    </row>
    <row r="375" spans="8:18" ht="18.75">
      <c r="H375" s="25" t="s">
        <v>637</v>
      </c>
      <c r="I375" s="6">
        <v>7</v>
      </c>
      <c r="J375" s="15">
        <v>3</v>
      </c>
      <c r="K375" s="86" t="s">
        <v>239</v>
      </c>
      <c r="L375" s="87" t="s">
        <v>227</v>
      </c>
      <c r="M375" s="87" t="s">
        <v>244</v>
      </c>
      <c r="N375" s="87" t="s">
        <v>268</v>
      </c>
      <c r="O375" s="5"/>
      <c r="P375" s="167">
        <f>P376+P378</f>
        <v>7094.700000000001</v>
      </c>
      <c r="Q375" s="167">
        <f>Q376+Q378</f>
        <v>7682.5</v>
      </c>
      <c r="R375" s="167">
        <f>R376+R378</f>
        <v>8280.6</v>
      </c>
    </row>
    <row r="376" spans="8:18" ht="18.75">
      <c r="H376" s="25" t="s">
        <v>59</v>
      </c>
      <c r="I376" s="6">
        <v>7</v>
      </c>
      <c r="J376" s="15">
        <v>3</v>
      </c>
      <c r="K376" s="86" t="s">
        <v>239</v>
      </c>
      <c r="L376" s="87" t="s">
        <v>227</v>
      </c>
      <c r="M376" s="87" t="s">
        <v>244</v>
      </c>
      <c r="N376" s="87" t="s">
        <v>15</v>
      </c>
      <c r="O376" s="5"/>
      <c r="P376" s="167">
        <f>P377</f>
        <v>3350.9</v>
      </c>
      <c r="Q376" s="167">
        <f>Q377</f>
        <v>3844.9</v>
      </c>
      <c r="R376" s="167">
        <f>R377</f>
        <v>4366.1</v>
      </c>
    </row>
    <row r="377" spans="8:18" ht="18.75">
      <c r="H377" s="25" t="s">
        <v>310</v>
      </c>
      <c r="I377" s="6">
        <v>7</v>
      </c>
      <c r="J377" s="15">
        <v>3</v>
      </c>
      <c r="K377" s="86" t="s">
        <v>239</v>
      </c>
      <c r="L377" s="87" t="s">
        <v>227</v>
      </c>
      <c r="M377" s="87" t="s">
        <v>244</v>
      </c>
      <c r="N377" s="87" t="s">
        <v>15</v>
      </c>
      <c r="O377" s="5">
        <v>610</v>
      </c>
      <c r="P377" s="167">
        <v>3350.9</v>
      </c>
      <c r="Q377" s="167">
        <v>3844.9</v>
      </c>
      <c r="R377" s="167">
        <v>4366.1</v>
      </c>
    </row>
    <row r="378" spans="8:18" ht="31.5">
      <c r="H378" s="25" t="s">
        <v>387</v>
      </c>
      <c r="I378" s="6">
        <v>7</v>
      </c>
      <c r="J378" s="15">
        <v>3</v>
      </c>
      <c r="K378" s="86" t="s">
        <v>239</v>
      </c>
      <c r="L378" s="87" t="s">
        <v>227</v>
      </c>
      <c r="M378" s="87" t="s">
        <v>244</v>
      </c>
      <c r="N378" s="87" t="s">
        <v>386</v>
      </c>
      <c r="O378" s="5"/>
      <c r="P378" s="167">
        <f>P379</f>
        <v>3743.8</v>
      </c>
      <c r="Q378" s="167">
        <f>Q379</f>
        <v>3837.6</v>
      </c>
      <c r="R378" s="167">
        <f>R379</f>
        <v>3914.5</v>
      </c>
    </row>
    <row r="379" spans="8:18" ht="18.75">
      <c r="H379" s="25" t="s">
        <v>310</v>
      </c>
      <c r="I379" s="6">
        <v>7</v>
      </c>
      <c r="J379" s="15">
        <v>3</v>
      </c>
      <c r="K379" s="86" t="s">
        <v>239</v>
      </c>
      <c r="L379" s="87" t="s">
        <v>227</v>
      </c>
      <c r="M379" s="87" t="s">
        <v>244</v>
      </c>
      <c r="N379" s="87" t="s">
        <v>386</v>
      </c>
      <c r="O379" s="5">
        <v>610</v>
      </c>
      <c r="P379" s="167">
        <v>3743.8</v>
      </c>
      <c r="Q379" s="167">
        <v>3837.6</v>
      </c>
      <c r="R379" s="167">
        <v>3914.5</v>
      </c>
    </row>
    <row r="380" spans="8:18" ht="18.75">
      <c r="H380" s="2" t="s">
        <v>599</v>
      </c>
      <c r="I380" s="15">
        <v>7</v>
      </c>
      <c r="J380" s="15">
        <v>3</v>
      </c>
      <c r="K380" s="86" t="s">
        <v>226</v>
      </c>
      <c r="L380" s="87" t="s">
        <v>227</v>
      </c>
      <c r="M380" s="87" t="s">
        <v>236</v>
      </c>
      <c r="N380" s="87" t="s">
        <v>268</v>
      </c>
      <c r="O380" s="9"/>
      <c r="P380" s="165">
        <f>P381</f>
        <v>10565.9</v>
      </c>
      <c r="Q380" s="165">
        <f>Q381</f>
        <v>10845.4</v>
      </c>
      <c r="R380" s="165">
        <f>R381</f>
        <v>11049.3</v>
      </c>
    </row>
    <row r="381" spans="8:18" ht="31.5">
      <c r="H381" s="223" t="s">
        <v>286</v>
      </c>
      <c r="I381" s="15">
        <v>7</v>
      </c>
      <c r="J381" s="15">
        <v>3</v>
      </c>
      <c r="K381" s="86" t="s">
        <v>226</v>
      </c>
      <c r="L381" s="87" t="s">
        <v>227</v>
      </c>
      <c r="M381" s="87" t="s">
        <v>239</v>
      </c>
      <c r="N381" s="87" t="s">
        <v>268</v>
      </c>
      <c r="O381" s="9"/>
      <c r="P381" s="165">
        <f>P382+P384</f>
        <v>10565.9</v>
      </c>
      <c r="Q381" s="165">
        <f>Q382+Q384</f>
        <v>10845.4</v>
      </c>
      <c r="R381" s="165">
        <f>R382+R384</f>
        <v>11049.3</v>
      </c>
    </row>
    <row r="382" spans="8:18" ht="18.75">
      <c r="H382" s="10" t="s">
        <v>59</v>
      </c>
      <c r="I382" s="15">
        <v>7</v>
      </c>
      <c r="J382" s="15">
        <v>3</v>
      </c>
      <c r="K382" s="86" t="s">
        <v>226</v>
      </c>
      <c r="L382" s="87" t="s">
        <v>227</v>
      </c>
      <c r="M382" s="87" t="s">
        <v>239</v>
      </c>
      <c r="N382" s="87" t="s">
        <v>15</v>
      </c>
      <c r="O382" s="9"/>
      <c r="P382" s="165">
        <f>P383</f>
        <v>6917.5</v>
      </c>
      <c r="Q382" s="165">
        <f>Q383</f>
        <v>7000</v>
      </c>
      <c r="R382" s="165">
        <f>R383</f>
        <v>7000</v>
      </c>
    </row>
    <row r="383" spans="8:18" ht="18.75">
      <c r="H383" s="10" t="s">
        <v>310</v>
      </c>
      <c r="I383" s="15">
        <v>7</v>
      </c>
      <c r="J383" s="15">
        <v>3</v>
      </c>
      <c r="K383" s="86" t="s">
        <v>226</v>
      </c>
      <c r="L383" s="87" t="s">
        <v>227</v>
      </c>
      <c r="M383" s="87" t="s">
        <v>239</v>
      </c>
      <c r="N383" s="87" t="s">
        <v>15</v>
      </c>
      <c r="O383" s="9">
        <v>610</v>
      </c>
      <c r="P383" s="165">
        <v>6917.5</v>
      </c>
      <c r="Q383" s="165">
        <v>7000</v>
      </c>
      <c r="R383" s="165">
        <v>7000</v>
      </c>
    </row>
    <row r="384" spans="8:18" ht="31.5">
      <c r="H384" s="2" t="s">
        <v>387</v>
      </c>
      <c r="I384" s="15">
        <v>7</v>
      </c>
      <c r="J384" s="15">
        <v>3</v>
      </c>
      <c r="K384" s="86" t="s">
        <v>226</v>
      </c>
      <c r="L384" s="87" t="s">
        <v>227</v>
      </c>
      <c r="M384" s="87" t="s">
        <v>239</v>
      </c>
      <c r="N384" s="87" t="s">
        <v>386</v>
      </c>
      <c r="O384" s="9"/>
      <c r="P384" s="165">
        <f>P385</f>
        <v>3648.4</v>
      </c>
      <c r="Q384" s="165">
        <f>Q385</f>
        <v>3845.4</v>
      </c>
      <c r="R384" s="165">
        <f>R385</f>
        <v>4049.3</v>
      </c>
    </row>
    <row r="385" spans="8:18" ht="18.75">
      <c r="H385" s="10" t="s">
        <v>310</v>
      </c>
      <c r="I385" s="15">
        <v>7</v>
      </c>
      <c r="J385" s="15">
        <v>3</v>
      </c>
      <c r="K385" s="86" t="s">
        <v>226</v>
      </c>
      <c r="L385" s="87" t="s">
        <v>227</v>
      </c>
      <c r="M385" s="87" t="s">
        <v>239</v>
      </c>
      <c r="N385" s="87" t="s">
        <v>386</v>
      </c>
      <c r="O385" s="9">
        <v>610</v>
      </c>
      <c r="P385" s="165">
        <v>3648.4</v>
      </c>
      <c r="Q385" s="165">
        <v>3845.4</v>
      </c>
      <c r="R385" s="165">
        <v>4049.3</v>
      </c>
    </row>
    <row r="386" spans="8:18" ht="19.5">
      <c r="H386" s="301" t="s">
        <v>61</v>
      </c>
      <c r="I386" s="118">
        <v>7</v>
      </c>
      <c r="J386" s="118">
        <v>7</v>
      </c>
      <c r="K386" s="119"/>
      <c r="L386" s="120"/>
      <c r="M386" s="120"/>
      <c r="N386" s="120"/>
      <c r="O386" s="117"/>
      <c r="P386" s="164">
        <f>P387</f>
        <v>300</v>
      </c>
      <c r="Q386" s="164">
        <f>Q387</f>
        <v>319.2</v>
      </c>
      <c r="R386" s="164">
        <f>R387</f>
        <v>320</v>
      </c>
    </row>
    <row r="387" spans="8:18" ht="18.75">
      <c r="H387" s="2" t="s">
        <v>600</v>
      </c>
      <c r="I387" s="15">
        <v>7</v>
      </c>
      <c r="J387" s="15">
        <v>7</v>
      </c>
      <c r="K387" s="86" t="s">
        <v>237</v>
      </c>
      <c r="L387" s="87" t="s">
        <v>227</v>
      </c>
      <c r="M387" s="87" t="s">
        <v>236</v>
      </c>
      <c r="N387" s="87" t="s">
        <v>268</v>
      </c>
      <c r="O387" s="9"/>
      <c r="P387" s="165">
        <f>P388+P391+P394</f>
        <v>300</v>
      </c>
      <c r="Q387" s="165">
        <f>Q388+Q391+Q394</f>
        <v>319.2</v>
      </c>
      <c r="R387" s="165">
        <f>R388+R391+R394</f>
        <v>320</v>
      </c>
    </row>
    <row r="388" spans="8:18" ht="31.5">
      <c r="H388" s="2" t="s">
        <v>288</v>
      </c>
      <c r="I388" s="15">
        <v>7</v>
      </c>
      <c r="J388" s="15">
        <v>7</v>
      </c>
      <c r="K388" s="86" t="s">
        <v>237</v>
      </c>
      <c r="L388" s="87" t="s">
        <v>227</v>
      </c>
      <c r="M388" s="87" t="s">
        <v>228</v>
      </c>
      <c r="N388" s="87" t="s">
        <v>268</v>
      </c>
      <c r="O388" s="9"/>
      <c r="P388" s="165">
        <f aca="true" t="shared" si="50" ref="P388:R389">P389</f>
        <v>140</v>
      </c>
      <c r="Q388" s="165">
        <f t="shared" si="50"/>
        <v>159.2</v>
      </c>
      <c r="R388" s="165">
        <f t="shared" si="50"/>
        <v>160</v>
      </c>
    </row>
    <row r="389" spans="8:18" ht="18.75">
      <c r="H389" s="223" t="s">
        <v>458</v>
      </c>
      <c r="I389" s="15">
        <v>7</v>
      </c>
      <c r="J389" s="15">
        <v>7</v>
      </c>
      <c r="K389" s="86" t="s">
        <v>237</v>
      </c>
      <c r="L389" s="87" t="s">
        <v>227</v>
      </c>
      <c r="M389" s="87" t="s">
        <v>228</v>
      </c>
      <c r="N389" s="87" t="s">
        <v>457</v>
      </c>
      <c r="O389" s="9"/>
      <c r="P389" s="165">
        <f t="shared" si="50"/>
        <v>140</v>
      </c>
      <c r="Q389" s="165">
        <f t="shared" si="50"/>
        <v>159.2</v>
      </c>
      <c r="R389" s="165">
        <f t="shared" si="50"/>
        <v>160</v>
      </c>
    </row>
    <row r="390" spans="8:18" ht="18.75">
      <c r="H390" s="4" t="s">
        <v>308</v>
      </c>
      <c r="I390" s="15">
        <v>7</v>
      </c>
      <c r="J390" s="15">
        <v>7</v>
      </c>
      <c r="K390" s="86" t="s">
        <v>237</v>
      </c>
      <c r="L390" s="87" t="s">
        <v>227</v>
      </c>
      <c r="M390" s="87" t="s">
        <v>228</v>
      </c>
      <c r="N390" s="87" t="s">
        <v>457</v>
      </c>
      <c r="O390" s="9">
        <v>240</v>
      </c>
      <c r="P390" s="165">
        <v>140</v>
      </c>
      <c r="Q390" s="165">
        <v>159.2</v>
      </c>
      <c r="R390" s="165">
        <v>160</v>
      </c>
    </row>
    <row r="391" spans="8:18" ht="31.5">
      <c r="H391" s="2" t="s">
        <v>289</v>
      </c>
      <c r="I391" s="15">
        <v>7</v>
      </c>
      <c r="J391" s="15">
        <v>7</v>
      </c>
      <c r="K391" s="86" t="s">
        <v>237</v>
      </c>
      <c r="L391" s="87" t="s">
        <v>227</v>
      </c>
      <c r="M391" s="87" t="s">
        <v>243</v>
      </c>
      <c r="N391" s="87" t="s">
        <v>268</v>
      </c>
      <c r="O391" s="9"/>
      <c r="P391" s="165">
        <f aca="true" t="shared" si="51" ref="P391:R392">P392</f>
        <v>60</v>
      </c>
      <c r="Q391" s="165">
        <f t="shared" si="51"/>
        <v>60</v>
      </c>
      <c r="R391" s="165">
        <f t="shared" si="51"/>
        <v>60</v>
      </c>
    </row>
    <row r="392" spans="8:18" ht="18.75">
      <c r="H392" s="223" t="s">
        <v>458</v>
      </c>
      <c r="I392" s="15">
        <v>7</v>
      </c>
      <c r="J392" s="15">
        <v>7</v>
      </c>
      <c r="K392" s="86" t="s">
        <v>237</v>
      </c>
      <c r="L392" s="87" t="s">
        <v>227</v>
      </c>
      <c r="M392" s="87" t="s">
        <v>243</v>
      </c>
      <c r="N392" s="87" t="s">
        <v>457</v>
      </c>
      <c r="O392" s="9"/>
      <c r="P392" s="165">
        <f t="shared" si="51"/>
        <v>60</v>
      </c>
      <c r="Q392" s="165">
        <f t="shared" si="51"/>
        <v>60</v>
      </c>
      <c r="R392" s="165">
        <f t="shared" si="51"/>
        <v>60</v>
      </c>
    </row>
    <row r="393" spans="8:18" ht="18.75">
      <c r="H393" s="4" t="s">
        <v>308</v>
      </c>
      <c r="I393" s="15">
        <v>7</v>
      </c>
      <c r="J393" s="15">
        <v>7</v>
      </c>
      <c r="K393" s="86" t="s">
        <v>237</v>
      </c>
      <c r="L393" s="87" t="s">
        <v>227</v>
      </c>
      <c r="M393" s="87" t="s">
        <v>243</v>
      </c>
      <c r="N393" s="87" t="s">
        <v>457</v>
      </c>
      <c r="O393" s="9">
        <v>240</v>
      </c>
      <c r="P393" s="165">
        <v>60</v>
      </c>
      <c r="Q393" s="165">
        <v>60</v>
      </c>
      <c r="R393" s="165">
        <v>60</v>
      </c>
    </row>
    <row r="394" spans="8:18" ht="31.5">
      <c r="H394" s="10" t="s">
        <v>601</v>
      </c>
      <c r="I394" s="15">
        <v>7</v>
      </c>
      <c r="J394" s="15">
        <v>7</v>
      </c>
      <c r="K394" s="86" t="s">
        <v>237</v>
      </c>
      <c r="L394" s="87" t="s">
        <v>227</v>
      </c>
      <c r="M394" s="87" t="s">
        <v>244</v>
      </c>
      <c r="N394" s="87" t="s">
        <v>268</v>
      </c>
      <c r="O394" s="9"/>
      <c r="P394" s="165">
        <f aca="true" t="shared" si="52" ref="P394:R395">P395</f>
        <v>100</v>
      </c>
      <c r="Q394" s="165">
        <f t="shared" si="52"/>
        <v>100</v>
      </c>
      <c r="R394" s="165">
        <f t="shared" si="52"/>
        <v>100</v>
      </c>
    </row>
    <row r="395" spans="8:18" ht="18.75">
      <c r="H395" s="223" t="s">
        <v>458</v>
      </c>
      <c r="I395" s="15">
        <v>7</v>
      </c>
      <c r="J395" s="15">
        <v>7</v>
      </c>
      <c r="K395" s="86" t="s">
        <v>237</v>
      </c>
      <c r="L395" s="87" t="s">
        <v>227</v>
      </c>
      <c r="M395" s="87" t="s">
        <v>244</v>
      </c>
      <c r="N395" s="87" t="s">
        <v>457</v>
      </c>
      <c r="O395" s="9"/>
      <c r="P395" s="165">
        <f t="shared" si="52"/>
        <v>100</v>
      </c>
      <c r="Q395" s="165">
        <f t="shared" si="52"/>
        <v>100</v>
      </c>
      <c r="R395" s="165">
        <f t="shared" si="52"/>
        <v>100</v>
      </c>
    </row>
    <row r="396" spans="8:18" ht="18.75">
      <c r="H396" s="4" t="s">
        <v>308</v>
      </c>
      <c r="I396" s="15">
        <v>7</v>
      </c>
      <c r="J396" s="15">
        <v>7</v>
      </c>
      <c r="K396" s="86" t="s">
        <v>237</v>
      </c>
      <c r="L396" s="87" t="s">
        <v>227</v>
      </c>
      <c r="M396" s="87" t="s">
        <v>244</v>
      </c>
      <c r="N396" s="87" t="s">
        <v>457</v>
      </c>
      <c r="O396" s="9">
        <v>240</v>
      </c>
      <c r="P396" s="165">
        <v>100</v>
      </c>
      <c r="Q396" s="172">
        <v>100</v>
      </c>
      <c r="R396" s="172">
        <v>100</v>
      </c>
    </row>
    <row r="397" spans="8:18" ht="19.5">
      <c r="H397" s="301" t="s">
        <v>215</v>
      </c>
      <c r="I397" s="127">
        <v>7</v>
      </c>
      <c r="J397" s="118">
        <v>9</v>
      </c>
      <c r="K397" s="119"/>
      <c r="L397" s="120"/>
      <c r="M397" s="120"/>
      <c r="N397" s="120"/>
      <c r="O397" s="125"/>
      <c r="P397" s="168">
        <f>P398+P414+P438</f>
        <v>16172.3</v>
      </c>
      <c r="Q397" s="168">
        <f>Q398+Q414+Q438</f>
        <v>16403</v>
      </c>
      <c r="R397" s="168">
        <f>R398+R414+R438</f>
        <v>16533.3</v>
      </c>
    </row>
    <row r="398" spans="8:18" ht="31.5">
      <c r="H398" s="25" t="s">
        <v>638</v>
      </c>
      <c r="I398" s="6">
        <v>7</v>
      </c>
      <c r="J398" s="15">
        <v>9</v>
      </c>
      <c r="K398" s="86" t="s">
        <v>228</v>
      </c>
      <c r="L398" s="87" t="s">
        <v>227</v>
      </c>
      <c r="M398" s="87" t="s">
        <v>236</v>
      </c>
      <c r="N398" s="87" t="s">
        <v>268</v>
      </c>
      <c r="O398" s="5"/>
      <c r="P398" s="167">
        <f>P399+P402+P405+P408+P411</f>
        <v>655.7</v>
      </c>
      <c r="Q398" s="167">
        <f>Q399+Q402+Q405+Q408+Q411</f>
        <v>655.7</v>
      </c>
      <c r="R398" s="167">
        <f>R399+R402+R405+R408+R411</f>
        <v>655.7</v>
      </c>
    </row>
    <row r="399" spans="8:18" ht="31.5">
      <c r="H399" s="25" t="s">
        <v>173</v>
      </c>
      <c r="I399" s="6">
        <v>7</v>
      </c>
      <c r="J399" s="15">
        <v>9</v>
      </c>
      <c r="K399" s="86" t="s">
        <v>228</v>
      </c>
      <c r="L399" s="87" t="s">
        <v>227</v>
      </c>
      <c r="M399" s="87" t="s">
        <v>228</v>
      </c>
      <c r="N399" s="87" t="s">
        <v>268</v>
      </c>
      <c r="O399" s="5"/>
      <c r="P399" s="167">
        <f aca="true" t="shared" si="53" ref="P399:R400">P400</f>
        <v>15</v>
      </c>
      <c r="Q399" s="167">
        <f t="shared" si="53"/>
        <v>15</v>
      </c>
      <c r="R399" s="167">
        <f t="shared" si="53"/>
        <v>15</v>
      </c>
    </row>
    <row r="400" spans="8:18" ht="18.75">
      <c r="H400" s="25" t="s">
        <v>62</v>
      </c>
      <c r="I400" s="6">
        <v>7</v>
      </c>
      <c r="J400" s="15">
        <v>9</v>
      </c>
      <c r="K400" s="86" t="s">
        <v>228</v>
      </c>
      <c r="L400" s="87" t="s">
        <v>227</v>
      </c>
      <c r="M400" s="87" t="s">
        <v>228</v>
      </c>
      <c r="N400" s="87" t="s">
        <v>271</v>
      </c>
      <c r="O400" s="5"/>
      <c r="P400" s="167">
        <f t="shared" si="53"/>
        <v>15</v>
      </c>
      <c r="Q400" s="167">
        <f t="shared" si="53"/>
        <v>15</v>
      </c>
      <c r="R400" s="167">
        <f t="shared" si="53"/>
        <v>15</v>
      </c>
    </row>
    <row r="401" spans="8:18" ht="18.75">
      <c r="H401" s="4" t="s">
        <v>308</v>
      </c>
      <c r="I401" s="6">
        <v>7</v>
      </c>
      <c r="J401" s="15">
        <v>9</v>
      </c>
      <c r="K401" s="86" t="s">
        <v>228</v>
      </c>
      <c r="L401" s="87" t="s">
        <v>227</v>
      </c>
      <c r="M401" s="87" t="s">
        <v>228</v>
      </c>
      <c r="N401" s="87" t="s">
        <v>271</v>
      </c>
      <c r="O401" s="5">
        <v>240</v>
      </c>
      <c r="P401" s="167">
        <v>15</v>
      </c>
      <c r="Q401" s="167">
        <v>15</v>
      </c>
      <c r="R401" s="167">
        <v>15</v>
      </c>
    </row>
    <row r="402" spans="8:18" ht="31.5">
      <c r="H402" s="25" t="s">
        <v>52</v>
      </c>
      <c r="I402" s="6">
        <v>7</v>
      </c>
      <c r="J402" s="15">
        <v>9</v>
      </c>
      <c r="K402" s="86" t="s">
        <v>228</v>
      </c>
      <c r="L402" s="87" t="s">
        <v>227</v>
      </c>
      <c r="M402" s="87" t="s">
        <v>243</v>
      </c>
      <c r="N402" s="87" t="s">
        <v>268</v>
      </c>
      <c r="O402" s="5"/>
      <c r="P402" s="167">
        <f aca="true" t="shared" si="54" ref="P402:R403">P403</f>
        <v>133</v>
      </c>
      <c r="Q402" s="167">
        <f t="shared" si="54"/>
        <v>133</v>
      </c>
      <c r="R402" s="167">
        <f t="shared" si="54"/>
        <v>133</v>
      </c>
    </row>
    <row r="403" spans="8:18" ht="18.75">
      <c r="H403" s="25" t="s">
        <v>62</v>
      </c>
      <c r="I403" s="6">
        <v>7</v>
      </c>
      <c r="J403" s="15">
        <v>9</v>
      </c>
      <c r="K403" s="86" t="s">
        <v>228</v>
      </c>
      <c r="L403" s="87" t="s">
        <v>227</v>
      </c>
      <c r="M403" s="87" t="s">
        <v>243</v>
      </c>
      <c r="N403" s="87" t="s">
        <v>271</v>
      </c>
      <c r="O403" s="5"/>
      <c r="P403" s="167">
        <f t="shared" si="54"/>
        <v>133</v>
      </c>
      <c r="Q403" s="167">
        <f t="shared" si="54"/>
        <v>133</v>
      </c>
      <c r="R403" s="167">
        <f t="shared" si="54"/>
        <v>133</v>
      </c>
    </row>
    <row r="404" spans="8:18" ht="18.75">
      <c r="H404" s="4" t="s">
        <v>308</v>
      </c>
      <c r="I404" s="6">
        <v>7</v>
      </c>
      <c r="J404" s="15">
        <v>9</v>
      </c>
      <c r="K404" s="86" t="s">
        <v>228</v>
      </c>
      <c r="L404" s="87" t="s">
        <v>227</v>
      </c>
      <c r="M404" s="87" t="s">
        <v>243</v>
      </c>
      <c r="N404" s="87" t="s">
        <v>271</v>
      </c>
      <c r="O404" s="5">
        <v>240</v>
      </c>
      <c r="P404" s="167">
        <v>133</v>
      </c>
      <c r="Q404" s="167">
        <v>133</v>
      </c>
      <c r="R404" s="167">
        <v>133</v>
      </c>
    </row>
    <row r="405" spans="8:18" ht="31.5">
      <c r="H405" s="25" t="s">
        <v>49</v>
      </c>
      <c r="I405" s="6">
        <v>7</v>
      </c>
      <c r="J405" s="15">
        <v>9</v>
      </c>
      <c r="K405" s="86" t="s">
        <v>228</v>
      </c>
      <c r="L405" s="87" t="s">
        <v>227</v>
      </c>
      <c r="M405" s="87" t="s">
        <v>244</v>
      </c>
      <c r="N405" s="87" t="s">
        <v>268</v>
      </c>
      <c r="O405" s="5"/>
      <c r="P405" s="167">
        <f aca="true" t="shared" si="55" ref="P405:R406">P406</f>
        <v>8</v>
      </c>
      <c r="Q405" s="167">
        <f t="shared" si="55"/>
        <v>8</v>
      </c>
      <c r="R405" s="167">
        <f t="shared" si="55"/>
        <v>8</v>
      </c>
    </row>
    <row r="406" spans="8:18" ht="18.75">
      <c r="H406" s="25" t="s">
        <v>62</v>
      </c>
      <c r="I406" s="6">
        <v>7</v>
      </c>
      <c r="J406" s="15">
        <v>9</v>
      </c>
      <c r="K406" s="86" t="s">
        <v>228</v>
      </c>
      <c r="L406" s="87" t="s">
        <v>227</v>
      </c>
      <c r="M406" s="87" t="s">
        <v>244</v>
      </c>
      <c r="N406" s="87" t="s">
        <v>271</v>
      </c>
      <c r="O406" s="5"/>
      <c r="P406" s="167">
        <f t="shared" si="55"/>
        <v>8</v>
      </c>
      <c r="Q406" s="167">
        <f t="shared" si="55"/>
        <v>8</v>
      </c>
      <c r="R406" s="167">
        <f t="shared" si="55"/>
        <v>8</v>
      </c>
    </row>
    <row r="407" spans="8:18" ht="18.75">
      <c r="H407" s="4" t="s">
        <v>308</v>
      </c>
      <c r="I407" s="6">
        <v>7</v>
      </c>
      <c r="J407" s="15">
        <v>9</v>
      </c>
      <c r="K407" s="86" t="s">
        <v>228</v>
      </c>
      <c r="L407" s="87" t="s">
        <v>227</v>
      </c>
      <c r="M407" s="87" t="s">
        <v>244</v>
      </c>
      <c r="N407" s="87" t="s">
        <v>271</v>
      </c>
      <c r="O407" s="5">
        <v>240</v>
      </c>
      <c r="P407" s="167">
        <v>8</v>
      </c>
      <c r="Q407" s="167">
        <v>8</v>
      </c>
      <c r="R407" s="167">
        <v>8</v>
      </c>
    </row>
    <row r="408" spans="8:18" ht="31.5">
      <c r="H408" s="25" t="s">
        <v>297</v>
      </c>
      <c r="I408" s="6">
        <v>7</v>
      </c>
      <c r="J408" s="15">
        <v>9</v>
      </c>
      <c r="K408" s="86" t="s">
        <v>228</v>
      </c>
      <c r="L408" s="87" t="s">
        <v>227</v>
      </c>
      <c r="M408" s="87" t="s">
        <v>239</v>
      </c>
      <c r="N408" s="87" t="s">
        <v>268</v>
      </c>
      <c r="O408" s="5"/>
      <c r="P408" s="167">
        <f aca="true" t="shared" si="56" ref="P408:R409">P409</f>
        <v>219.7</v>
      </c>
      <c r="Q408" s="167">
        <f t="shared" si="56"/>
        <v>219.7</v>
      </c>
      <c r="R408" s="167">
        <f t="shared" si="56"/>
        <v>219.7</v>
      </c>
    </row>
    <row r="409" spans="8:18" ht="18.75">
      <c r="H409" s="25" t="s">
        <v>62</v>
      </c>
      <c r="I409" s="6">
        <v>7</v>
      </c>
      <c r="J409" s="15">
        <v>9</v>
      </c>
      <c r="K409" s="86" t="s">
        <v>228</v>
      </c>
      <c r="L409" s="87" t="s">
        <v>227</v>
      </c>
      <c r="M409" s="87" t="s">
        <v>239</v>
      </c>
      <c r="N409" s="87" t="s">
        <v>271</v>
      </c>
      <c r="O409" s="5"/>
      <c r="P409" s="167">
        <f t="shared" si="56"/>
        <v>219.7</v>
      </c>
      <c r="Q409" s="167">
        <f t="shared" si="56"/>
        <v>219.7</v>
      </c>
      <c r="R409" s="167">
        <f t="shared" si="56"/>
        <v>219.7</v>
      </c>
    </row>
    <row r="410" spans="8:18" ht="18.75">
      <c r="H410" s="4" t="s">
        <v>308</v>
      </c>
      <c r="I410" s="6">
        <v>7</v>
      </c>
      <c r="J410" s="15">
        <v>9</v>
      </c>
      <c r="K410" s="86" t="s">
        <v>228</v>
      </c>
      <c r="L410" s="87" t="s">
        <v>227</v>
      </c>
      <c r="M410" s="87" t="s">
        <v>239</v>
      </c>
      <c r="N410" s="87" t="s">
        <v>271</v>
      </c>
      <c r="O410" s="5">
        <v>240</v>
      </c>
      <c r="P410" s="167">
        <v>219.7</v>
      </c>
      <c r="Q410" s="167">
        <v>219.7</v>
      </c>
      <c r="R410" s="167">
        <v>219.7</v>
      </c>
    </row>
    <row r="411" spans="8:18" ht="31.5">
      <c r="H411" s="25" t="s">
        <v>3</v>
      </c>
      <c r="I411" s="6">
        <v>7</v>
      </c>
      <c r="J411" s="15">
        <v>9</v>
      </c>
      <c r="K411" s="86" t="s">
        <v>228</v>
      </c>
      <c r="L411" s="87" t="s">
        <v>227</v>
      </c>
      <c r="M411" s="87" t="s">
        <v>230</v>
      </c>
      <c r="N411" s="87" t="s">
        <v>268</v>
      </c>
      <c r="O411" s="5"/>
      <c r="P411" s="167">
        <f aca="true" t="shared" si="57" ref="P411:R412">P412</f>
        <v>280</v>
      </c>
      <c r="Q411" s="167">
        <f t="shared" si="57"/>
        <v>280</v>
      </c>
      <c r="R411" s="167">
        <f t="shared" si="57"/>
        <v>280</v>
      </c>
    </row>
    <row r="412" spans="8:18" ht="18.75">
      <c r="H412" s="25" t="s">
        <v>62</v>
      </c>
      <c r="I412" s="6">
        <v>7</v>
      </c>
      <c r="J412" s="15">
        <v>9</v>
      </c>
      <c r="K412" s="86" t="s">
        <v>228</v>
      </c>
      <c r="L412" s="87" t="s">
        <v>227</v>
      </c>
      <c r="M412" s="87" t="s">
        <v>230</v>
      </c>
      <c r="N412" s="87" t="s">
        <v>271</v>
      </c>
      <c r="O412" s="5"/>
      <c r="P412" s="167">
        <f t="shared" si="57"/>
        <v>280</v>
      </c>
      <c r="Q412" s="167">
        <f t="shared" si="57"/>
        <v>280</v>
      </c>
      <c r="R412" s="167">
        <f t="shared" si="57"/>
        <v>280</v>
      </c>
    </row>
    <row r="413" spans="8:18" ht="18.75">
      <c r="H413" s="4" t="s">
        <v>313</v>
      </c>
      <c r="I413" s="6">
        <v>7</v>
      </c>
      <c r="J413" s="15">
        <v>9</v>
      </c>
      <c r="K413" s="86" t="s">
        <v>228</v>
      </c>
      <c r="L413" s="87" t="s">
        <v>227</v>
      </c>
      <c r="M413" s="87" t="s">
        <v>230</v>
      </c>
      <c r="N413" s="87" t="s">
        <v>271</v>
      </c>
      <c r="O413" s="5">
        <v>320</v>
      </c>
      <c r="P413" s="167">
        <v>280</v>
      </c>
      <c r="Q413" s="167">
        <v>280</v>
      </c>
      <c r="R413" s="167">
        <v>280</v>
      </c>
    </row>
    <row r="414" spans="8:18" ht="31.5">
      <c r="H414" s="25" t="s">
        <v>636</v>
      </c>
      <c r="I414" s="6">
        <v>7</v>
      </c>
      <c r="J414" s="15">
        <v>9</v>
      </c>
      <c r="K414" s="86" t="s">
        <v>239</v>
      </c>
      <c r="L414" s="87" t="s">
        <v>227</v>
      </c>
      <c r="M414" s="87" t="s">
        <v>236</v>
      </c>
      <c r="N414" s="87" t="s">
        <v>268</v>
      </c>
      <c r="O414" s="5"/>
      <c r="P414" s="167">
        <f>P415+P418+P425+P429+P432</f>
        <v>15386.599999999999</v>
      </c>
      <c r="Q414" s="167">
        <f>Q415+Q418+Q425+Q429+Q432</f>
        <v>15617.3</v>
      </c>
      <c r="R414" s="167">
        <f>R415+R418+R425+R429+R432</f>
        <v>15747.599999999999</v>
      </c>
    </row>
    <row r="415" spans="8:18" ht="18.75">
      <c r="H415" s="10" t="s">
        <v>277</v>
      </c>
      <c r="I415" s="6">
        <v>7</v>
      </c>
      <c r="J415" s="15">
        <v>9</v>
      </c>
      <c r="K415" s="86" t="s">
        <v>239</v>
      </c>
      <c r="L415" s="87" t="s">
        <v>227</v>
      </c>
      <c r="M415" s="87" t="s">
        <v>228</v>
      </c>
      <c r="N415" s="87" t="s">
        <v>268</v>
      </c>
      <c r="O415" s="5"/>
      <c r="P415" s="167">
        <f aca="true" t="shared" si="58" ref="P415:R416">P416</f>
        <v>428.5</v>
      </c>
      <c r="Q415" s="167">
        <f t="shared" si="58"/>
        <v>428.5</v>
      </c>
      <c r="R415" s="167">
        <f t="shared" si="58"/>
        <v>428.5</v>
      </c>
    </row>
    <row r="416" spans="8:18" ht="18.75">
      <c r="H416" s="25" t="s">
        <v>62</v>
      </c>
      <c r="I416" s="6">
        <v>7</v>
      </c>
      <c r="J416" s="15">
        <v>9</v>
      </c>
      <c r="K416" s="86" t="s">
        <v>239</v>
      </c>
      <c r="L416" s="87" t="s">
        <v>227</v>
      </c>
      <c r="M416" s="87" t="s">
        <v>228</v>
      </c>
      <c r="N416" s="87" t="s">
        <v>271</v>
      </c>
      <c r="O416" s="5"/>
      <c r="P416" s="167">
        <f t="shared" si="58"/>
        <v>428.5</v>
      </c>
      <c r="Q416" s="167">
        <f t="shared" si="58"/>
        <v>428.5</v>
      </c>
      <c r="R416" s="167">
        <f t="shared" si="58"/>
        <v>428.5</v>
      </c>
    </row>
    <row r="417" spans="8:18" ht="18.75">
      <c r="H417" s="4" t="s">
        <v>308</v>
      </c>
      <c r="I417" s="6">
        <v>7</v>
      </c>
      <c r="J417" s="15">
        <v>9</v>
      </c>
      <c r="K417" s="86" t="s">
        <v>239</v>
      </c>
      <c r="L417" s="87" t="s">
        <v>227</v>
      </c>
      <c r="M417" s="87" t="s">
        <v>228</v>
      </c>
      <c r="N417" s="87" t="s">
        <v>271</v>
      </c>
      <c r="O417" s="5">
        <v>240</v>
      </c>
      <c r="P417" s="167">
        <v>428.5</v>
      </c>
      <c r="Q417" s="167">
        <v>428.5</v>
      </c>
      <c r="R417" s="167">
        <v>428.5</v>
      </c>
    </row>
    <row r="418" spans="8:18" ht="18.75">
      <c r="H418" s="25" t="s">
        <v>278</v>
      </c>
      <c r="I418" s="6">
        <v>7</v>
      </c>
      <c r="J418" s="15">
        <v>9</v>
      </c>
      <c r="K418" s="86" t="s">
        <v>239</v>
      </c>
      <c r="L418" s="87" t="s">
        <v>227</v>
      </c>
      <c r="M418" s="87" t="s">
        <v>243</v>
      </c>
      <c r="N418" s="87" t="s">
        <v>268</v>
      </c>
      <c r="O418" s="5"/>
      <c r="P418" s="167">
        <f>P419+P421</f>
        <v>7158.9</v>
      </c>
      <c r="Q418" s="167">
        <f>Q419+Q421</f>
        <v>7150.9</v>
      </c>
      <c r="R418" s="167">
        <f>R419+R421</f>
        <v>7158.9</v>
      </c>
    </row>
    <row r="419" spans="8:18" ht="18.75">
      <c r="H419" s="25" t="s">
        <v>62</v>
      </c>
      <c r="I419" s="6">
        <v>7</v>
      </c>
      <c r="J419" s="15">
        <v>9</v>
      </c>
      <c r="K419" s="86" t="s">
        <v>239</v>
      </c>
      <c r="L419" s="87" t="s">
        <v>227</v>
      </c>
      <c r="M419" s="87" t="s">
        <v>243</v>
      </c>
      <c r="N419" s="87" t="s">
        <v>271</v>
      </c>
      <c r="O419" s="5"/>
      <c r="P419" s="167">
        <f>P420</f>
        <v>74.5</v>
      </c>
      <c r="Q419" s="167">
        <f>Q420</f>
        <v>66.5</v>
      </c>
      <c r="R419" s="167">
        <f>R420</f>
        <v>74.5</v>
      </c>
    </row>
    <row r="420" spans="8:18" ht="18.75">
      <c r="H420" s="4" t="s">
        <v>308</v>
      </c>
      <c r="I420" s="6">
        <v>7</v>
      </c>
      <c r="J420" s="15">
        <v>9</v>
      </c>
      <c r="K420" s="86" t="s">
        <v>239</v>
      </c>
      <c r="L420" s="87" t="s">
        <v>227</v>
      </c>
      <c r="M420" s="87" t="s">
        <v>243</v>
      </c>
      <c r="N420" s="87" t="s">
        <v>271</v>
      </c>
      <c r="O420" s="5">
        <v>240</v>
      </c>
      <c r="P420" s="167">
        <v>74.5</v>
      </c>
      <c r="Q420" s="167">
        <v>66.5</v>
      </c>
      <c r="R420" s="167">
        <v>74.5</v>
      </c>
    </row>
    <row r="421" spans="8:18" ht="47.25">
      <c r="H421" s="25" t="s">
        <v>54</v>
      </c>
      <c r="I421" s="6">
        <v>7</v>
      </c>
      <c r="J421" s="15">
        <v>9</v>
      </c>
      <c r="K421" s="86" t="s">
        <v>239</v>
      </c>
      <c r="L421" s="87" t="s">
        <v>227</v>
      </c>
      <c r="M421" s="87" t="s">
        <v>243</v>
      </c>
      <c r="N421" s="87" t="s">
        <v>53</v>
      </c>
      <c r="O421" s="5"/>
      <c r="P421" s="167">
        <f>P422+P423+P424</f>
        <v>7084.4</v>
      </c>
      <c r="Q421" s="167">
        <f>Q422+Q423+Q424</f>
        <v>7084.4</v>
      </c>
      <c r="R421" s="167">
        <f>R422+R423+R424</f>
        <v>7084.4</v>
      </c>
    </row>
    <row r="422" spans="8:18" ht="18.75">
      <c r="H422" s="4" t="s">
        <v>308</v>
      </c>
      <c r="I422" s="6">
        <v>7</v>
      </c>
      <c r="J422" s="15">
        <v>9</v>
      </c>
      <c r="K422" s="86" t="s">
        <v>239</v>
      </c>
      <c r="L422" s="87" t="s">
        <v>227</v>
      </c>
      <c r="M422" s="87" t="s">
        <v>243</v>
      </c>
      <c r="N422" s="87" t="s">
        <v>53</v>
      </c>
      <c r="O422" s="5">
        <v>240</v>
      </c>
      <c r="P422" s="167">
        <v>30.4</v>
      </c>
      <c r="Q422" s="167">
        <v>30.4</v>
      </c>
      <c r="R422" s="167">
        <v>30.4</v>
      </c>
    </row>
    <row r="423" spans="8:18" ht="18.75">
      <c r="H423" s="4" t="s">
        <v>313</v>
      </c>
      <c r="I423" s="6">
        <v>7</v>
      </c>
      <c r="J423" s="15">
        <v>9</v>
      </c>
      <c r="K423" s="86" t="s">
        <v>239</v>
      </c>
      <c r="L423" s="87" t="s">
        <v>227</v>
      </c>
      <c r="M423" s="87" t="s">
        <v>243</v>
      </c>
      <c r="N423" s="87" t="s">
        <v>53</v>
      </c>
      <c r="O423" s="5">
        <v>320</v>
      </c>
      <c r="P423" s="167">
        <v>2406.6</v>
      </c>
      <c r="Q423" s="167">
        <v>2406.6</v>
      </c>
      <c r="R423" s="167">
        <v>2406.6</v>
      </c>
    </row>
    <row r="424" spans="8:18" ht="18.75">
      <c r="H424" s="25" t="s">
        <v>310</v>
      </c>
      <c r="I424" s="6">
        <v>7</v>
      </c>
      <c r="J424" s="15">
        <v>9</v>
      </c>
      <c r="K424" s="86" t="s">
        <v>239</v>
      </c>
      <c r="L424" s="87" t="s">
        <v>227</v>
      </c>
      <c r="M424" s="87" t="s">
        <v>243</v>
      </c>
      <c r="N424" s="87" t="s">
        <v>53</v>
      </c>
      <c r="O424" s="5">
        <v>610</v>
      </c>
      <c r="P424" s="167">
        <v>4647.4</v>
      </c>
      <c r="Q424" s="167">
        <v>4647.4</v>
      </c>
      <c r="R424" s="167">
        <v>4647.4</v>
      </c>
    </row>
    <row r="425" spans="8:18" ht="18.75">
      <c r="H425" s="25" t="s">
        <v>637</v>
      </c>
      <c r="I425" s="6">
        <v>7</v>
      </c>
      <c r="J425" s="15">
        <v>9</v>
      </c>
      <c r="K425" s="86" t="s">
        <v>239</v>
      </c>
      <c r="L425" s="87" t="s">
        <v>227</v>
      </c>
      <c r="M425" s="87" t="s">
        <v>244</v>
      </c>
      <c r="N425" s="87" t="s">
        <v>268</v>
      </c>
      <c r="O425" s="5"/>
      <c r="P425" s="167">
        <f>P426</f>
        <v>2723</v>
      </c>
      <c r="Q425" s="167">
        <f>Q426</f>
        <v>2723</v>
      </c>
      <c r="R425" s="167">
        <f>R426</f>
        <v>2723</v>
      </c>
    </row>
    <row r="426" spans="8:18" ht="18.75">
      <c r="H426" s="25" t="s">
        <v>62</v>
      </c>
      <c r="I426" s="6">
        <v>7</v>
      </c>
      <c r="J426" s="15">
        <v>9</v>
      </c>
      <c r="K426" s="86" t="s">
        <v>239</v>
      </c>
      <c r="L426" s="87" t="s">
        <v>227</v>
      </c>
      <c r="M426" s="87" t="s">
        <v>244</v>
      </c>
      <c r="N426" s="87" t="s">
        <v>271</v>
      </c>
      <c r="O426" s="5"/>
      <c r="P426" s="167">
        <f>P427+P428</f>
        <v>2723</v>
      </c>
      <c r="Q426" s="167">
        <f>Q427+Q428</f>
        <v>2723</v>
      </c>
      <c r="R426" s="167">
        <f>R427+R428</f>
        <v>2723</v>
      </c>
    </row>
    <row r="427" spans="8:18" ht="18.75">
      <c r="H427" s="4" t="s">
        <v>308</v>
      </c>
      <c r="I427" s="6">
        <v>7</v>
      </c>
      <c r="J427" s="15">
        <v>9</v>
      </c>
      <c r="K427" s="86" t="s">
        <v>239</v>
      </c>
      <c r="L427" s="87" t="s">
        <v>227</v>
      </c>
      <c r="M427" s="87" t="s">
        <v>244</v>
      </c>
      <c r="N427" s="87" t="s">
        <v>271</v>
      </c>
      <c r="O427" s="5">
        <v>240</v>
      </c>
      <c r="P427" s="167">
        <v>300</v>
      </c>
      <c r="Q427" s="167">
        <v>300</v>
      </c>
      <c r="R427" s="167">
        <v>300</v>
      </c>
    </row>
    <row r="428" spans="8:18" ht="31.5">
      <c r="H428" s="25" t="s">
        <v>469</v>
      </c>
      <c r="I428" s="6">
        <v>7</v>
      </c>
      <c r="J428" s="15">
        <v>9</v>
      </c>
      <c r="K428" s="86" t="s">
        <v>239</v>
      </c>
      <c r="L428" s="87" t="s">
        <v>227</v>
      </c>
      <c r="M428" s="87" t="s">
        <v>244</v>
      </c>
      <c r="N428" s="87" t="s">
        <v>271</v>
      </c>
      <c r="O428" s="5">
        <v>630</v>
      </c>
      <c r="P428" s="167">
        <v>2423</v>
      </c>
      <c r="Q428" s="167">
        <v>2423</v>
      </c>
      <c r="R428" s="167">
        <v>2423</v>
      </c>
    </row>
    <row r="429" spans="8:18" ht="18.75">
      <c r="H429" s="25" t="s">
        <v>639</v>
      </c>
      <c r="I429" s="6">
        <v>7</v>
      </c>
      <c r="J429" s="15">
        <v>9</v>
      </c>
      <c r="K429" s="86" t="s">
        <v>239</v>
      </c>
      <c r="L429" s="87" t="s">
        <v>227</v>
      </c>
      <c r="M429" s="87" t="s">
        <v>239</v>
      </c>
      <c r="N429" s="87" t="s">
        <v>268</v>
      </c>
      <c r="O429" s="5"/>
      <c r="P429" s="167">
        <f aca="true" t="shared" si="59" ref="P429:R430">P430</f>
        <v>55</v>
      </c>
      <c r="Q429" s="167">
        <f t="shared" si="59"/>
        <v>55</v>
      </c>
      <c r="R429" s="167">
        <f t="shared" si="59"/>
        <v>55</v>
      </c>
    </row>
    <row r="430" spans="8:18" ht="18.75">
      <c r="H430" s="25" t="s">
        <v>62</v>
      </c>
      <c r="I430" s="6">
        <v>7</v>
      </c>
      <c r="J430" s="15">
        <v>9</v>
      </c>
      <c r="K430" s="86" t="s">
        <v>239</v>
      </c>
      <c r="L430" s="87" t="s">
        <v>227</v>
      </c>
      <c r="M430" s="87" t="s">
        <v>239</v>
      </c>
      <c r="N430" s="87" t="s">
        <v>271</v>
      </c>
      <c r="O430" s="5"/>
      <c r="P430" s="167">
        <f t="shared" si="59"/>
        <v>55</v>
      </c>
      <c r="Q430" s="167">
        <f t="shared" si="59"/>
        <v>55</v>
      </c>
      <c r="R430" s="167">
        <f t="shared" si="59"/>
        <v>55</v>
      </c>
    </row>
    <row r="431" spans="8:18" ht="18.75">
      <c r="H431" s="4" t="s">
        <v>308</v>
      </c>
      <c r="I431" s="6">
        <v>7</v>
      </c>
      <c r="J431" s="15">
        <v>9</v>
      </c>
      <c r="K431" s="86" t="s">
        <v>239</v>
      </c>
      <c r="L431" s="87" t="s">
        <v>227</v>
      </c>
      <c r="M431" s="87" t="s">
        <v>239</v>
      </c>
      <c r="N431" s="87" t="s">
        <v>271</v>
      </c>
      <c r="O431" s="5">
        <v>240</v>
      </c>
      <c r="P431" s="167">
        <v>55</v>
      </c>
      <c r="Q431" s="167">
        <v>55</v>
      </c>
      <c r="R431" s="167">
        <v>55</v>
      </c>
    </row>
    <row r="432" spans="8:18" ht="18.75">
      <c r="H432" s="25" t="s">
        <v>373</v>
      </c>
      <c r="I432" s="6">
        <v>7</v>
      </c>
      <c r="J432" s="15">
        <v>9</v>
      </c>
      <c r="K432" s="86" t="s">
        <v>239</v>
      </c>
      <c r="L432" s="87" t="s">
        <v>227</v>
      </c>
      <c r="M432" s="87" t="s">
        <v>246</v>
      </c>
      <c r="N432" s="87" t="s">
        <v>268</v>
      </c>
      <c r="O432" s="5"/>
      <c r="P432" s="167">
        <f>P433+P436</f>
        <v>5021.2</v>
      </c>
      <c r="Q432" s="167">
        <f>Q433+Q436</f>
        <v>5259.900000000001</v>
      </c>
      <c r="R432" s="167">
        <f>R433+R436</f>
        <v>5382.2</v>
      </c>
    </row>
    <row r="433" spans="8:18" ht="18.75">
      <c r="H433" s="179" t="s">
        <v>62</v>
      </c>
      <c r="I433" s="6">
        <v>7</v>
      </c>
      <c r="J433" s="15">
        <v>9</v>
      </c>
      <c r="K433" s="86" t="s">
        <v>239</v>
      </c>
      <c r="L433" s="87" t="s">
        <v>227</v>
      </c>
      <c r="M433" s="87" t="s">
        <v>246</v>
      </c>
      <c r="N433" s="87" t="s">
        <v>271</v>
      </c>
      <c r="O433" s="5"/>
      <c r="P433" s="167">
        <f>P434+P435</f>
        <v>3951.2</v>
      </c>
      <c r="Q433" s="167">
        <f>Q434+Q435</f>
        <v>4147.1</v>
      </c>
      <c r="R433" s="167">
        <f>R434+R435</f>
        <v>4224.9</v>
      </c>
    </row>
    <row r="434" spans="8:18" ht="18.75">
      <c r="H434" s="10" t="s">
        <v>211</v>
      </c>
      <c r="I434" s="6">
        <v>7</v>
      </c>
      <c r="J434" s="15">
        <v>9</v>
      </c>
      <c r="K434" s="86" t="s">
        <v>239</v>
      </c>
      <c r="L434" s="87" t="s">
        <v>227</v>
      </c>
      <c r="M434" s="87" t="s">
        <v>246</v>
      </c>
      <c r="N434" s="87" t="s">
        <v>271</v>
      </c>
      <c r="O434" s="5">
        <v>120</v>
      </c>
      <c r="P434" s="167">
        <v>3607.6</v>
      </c>
      <c r="Q434" s="167">
        <v>3751.9</v>
      </c>
      <c r="R434" s="167">
        <v>3902</v>
      </c>
    </row>
    <row r="435" spans="8:18" ht="18.75">
      <c r="H435" s="10" t="s">
        <v>308</v>
      </c>
      <c r="I435" s="6">
        <v>7</v>
      </c>
      <c r="J435" s="15">
        <v>9</v>
      </c>
      <c r="K435" s="86" t="s">
        <v>239</v>
      </c>
      <c r="L435" s="87" t="s">
        <v>227</v>
      </c>
      <c r="M435" s="87" t="s">
        <v>246</v>
      </c>
      <c r="N435" s="87" t="s">
        <v>271</v>
      </c>
      <c r="O435" s="5">
        <v>240</v>
      </c>
      <c r="P435" s="167">
        <v>343.6</v>
      </c>
      <c r="Q435" s="167">
        <v>395.2</v>
      </c>
      <c r="R435" s="167">
        <v>322.9</v>
      </c>
    </row>
    <row r="436" spans="8:18" ht="31.5">
      <c r="H436" s="179" t="s">
        <v>387</v>
      </c>
      <c r="I436" s="6">
        <v>7</v>
      </c>
      <c r="J436" s="15">
        <v>9</v>
      </c>
      <c r="K436" s="86" t="s">
        <v>239</v>
      </c>
      <c r="L436" s="87" t="s">
        <v>227</v>
      </c>
      <c r="M436" s="87" t="s">
        <v>246</v>
      </c>
      <c r="N436" s="87" t="s">
        <v>386</v>
      </c>
      <c r="O436" s="5"/>
      <c r="P436" s="167">
        <f>P437</f>
        <v>1070</v>
      </c>
      <c r="Q436" s="167">
        <f>Q437</f>
        <v>1112.8</v>
      </c>
      <c r="R436" s="167">
        <f>R437</f>
        <v>1157.3</v>
      </c>
    </row>
    <row r="437" spans="8:18" ht="18.75">
      <c r="H437" s="10" t="s">
        <v>211</v>
      </c>
      <c r="I437" s="6">
        <v>7</v>
      </c>
      <c r="J437" s="15">
        <v>9</v>
      </c>
      <c r="K437" s="86" t="s">
        <v>239</v>
      </c>
      <c r="L437" s="87" t="s">
        <v>227</v>
      </c>
      <c r="M437" s="87" t="s">
        <v>246</v>
      </c>
      <c r="N437" s="87" t="s">
        <v>386</v>
      </c>
      <c r="O437" s="5">
        <v>120</v>
      </c>
      <c r="P437" s="167">
        <v>1070</v>
      </c>
      <c r="Q437" s="167">
        <v>1112.8</v>
      </c>
      <c r="R437" s="167">
        <v>1157.3</v>
      </c>
    </row>
    <row r="438" spans="8:18" ht="31.5">
      <c r="H438" s="179" t="s">
        <v>640</v>
      </c>
      <c r="I438" s="6">
        <v>7</v>
      </c>
      <c r="J438" s="15">
        <v>9</v>
      </c>
      <c r="K438" s="86" t="s">
        <v>247</v>
      </c>
      <c r="L438" s="87" t="s">
        <v>227</v>
      </c>
      <c r="M438" s="87" t="s">
        <v>236</v>
      </c>
      <c r="N438" s="87" t="s">
        <v>268</v>
      </c>
      <c r="O438" s="5"/>
      <c r="P438" s="167">
        <f>P439+P442</f>
        <v>130</v>
      </c>
      <c r="Q438" s="167">
        <f>Q439+Q442</f>
        <v>130</v>
      </c>
      <c r="R438" s="167">
        <f>R439+R442</f>
        <v>130</v>
      </c>
    </row>
    <row r="439" spans="8:18" ht="18.75">
      <c r="H439" s="25" t="s">
        <v>641</v>
      </c>
      <c r="I439" s="6">
        <v>7</v>
      </c>
      <c r="J439" s="15">
        <v>9</v>
      </c>
      <c r="K439" s="86" t="s">
        <v>247</v>
      </c>
      <c r="L439" s="87" t="s">
        <v>227</v>
      </c>
      <c r="M439" s="87" t="s">
        <v>228</v>
      </c>
      <c r="N439" s="87" t="s">
        <v>268</v>
      </c>
      <c r="O439" s="5"/>
      <c r="P439" s="167">
        <f aca="true" t="shared" si="60" ref="P439:R440">P440</f>
        <v>60</v>
      </c>
      <c r="Q439" s="167">
        <f t="shared" si="60"/>
        <v>60</v>
      </c>
      <c r="R439" s="167">
        <f t="shared" si="60"/>
        <v>60</v>
      </c>
    </row>
    <row r="440" spans="8:18" ht="18.75">
      <c r="H440" s="25" t="s">
        <v>400</v>
      </c>
      <c r="I440" s="6">
        <v>7</v>
      </c>
      <c r="J440" s="15">
        <v>9</v>
      </c>
      <c r="K440" s="86" t="s">
        <v>247</v>
      </c>
      <c r="L440" s="87" t="s">
        <v>227</v>
      </c>
      <c r="M440" s="87" t="s">
        <v>228</v>
      </c>
      <c r="N440" s="87" t="s">
        <v>29</v>
      </c>
      <c r="O440" s="5"/>
      <c r="P440" s="167">
        <f t="shared" si="60"/>
        <v>60</v>
      </c>
      <c r="Q440" s="167">
        <f t="shared" si="60"/>
        <v>60</v>
      </c>
      <c r="R440" s="167">
        <f t="shared" si="60"/>
        <v>60</v>
      </c>
    </row>
    <row r="441" spans="8:18" ht="18.75">
      <c r="H441" s="4" t="s">
        <v>308</v>
      </c>
      <c r="I441" s="6">
        <v>7</v>
      </c>
      <c r="J441" s="15">
        <v>9</v>
      </c>
      <c r="K441" s="86" t="s">
        <v>247</v>
      </c>
      <c r="L441" s="87" t="s">
        <v>227</v>
      </c>
      <c r="M441" s="87" t="s">
        <v>228</v>
      </c>
      <c r="N441" s="87" t="s">
        <v>29</v>
      </c>
      <c r="O441" s="5">
        <v>240</v>
      </c>
      <c r="P441" s="167">
        <v>60</v>
      </c>
      <c r="Q441" s="167">
        <v>60</v>
      </c>
      <c r="R441" s="167">
        <v>60</v>
      </c>
    </row>
    <row r="442" spans="8:18" ht="31.5">
      <c r="H442" s="25" t="s">
        <v>401</v>
      </c>
      <c r="I442" s="6">
        <v>7</v>
      </c>
      <c r="J442" s="15">
        <v>9</v>
      </c>
      <c r="K442" s="86" t="s">
        <v>247</v>
      </c>
      <c r="L442" s="87" t="s">
        <v>227</v>
      </c>
      <c r="M442" s="87" t="s">
        <v>243</v>
      </c>
      <c r="N442" s="87" t="s">
        <v>268</v>
      </c>
      <c r="O442" s="5"/>
      <c r="P442" s="167">
        <f aca="true" t="shared" si="61" ref="P442:R443">P443</f>
        <v>70</v>
      </c>
      <c r="Q442" s="167">
        <f t="shared" si="61"/>
        <v>70</v>
      </c>
      <c r="R442" s="167">
        <f t="shared" si="61"/>
        <v>70</v>
      </c>
    </row>
    <row r="443" spans="8:18" ht="18.75">
      <c r="H443" s="25" t="s">
        <v>402</v>
      </c>
      <c r="I443" s="6">
        <v>7</v>
      </c>
      <c r="J443" s="15">
        <v>9</v>
      </c>
      <c r="K443" s="86" t="s">
        <v>247</v>
      </c>
      <c r="L443" s="87" t="s">
        <v>227</v>
      </c>
      <c r="M443" s="87" t="s">
        <v>243</v>
      </c>
      <c r="N443" s="87" t="s">
        <v>5</v>
      </c>
      <c r="O443" s="5"/>
      <c r="P443" s="167">
        <f t="shared" si="61"/>
        <v>70</v>
      </c>
      <c r="Q443" s="167">
        <f t="shared" si="61"/>
        <v>70</v>
      </c>
      <c r="R443" s="167">
        <f t="shared" si="61"/>
        <v>70</v>
      </c>
    </row>
    <row r="444" spans="8:18" ht="18.75">
      <c r="H444" s="4" t="s">
        <v>308</v>
      </c>
      <c r="I444" s="6">
        <v>7</v>
      </c>
      <c r="J444" s="15">
        <v>9</v>
      </c>
      <c r="K444" s="86" t="s">
        <v>247</v>
      </c>
      <c r="L444" s="87" t="s">
        <v>227</v>
      </c>
      <c r="M444" s="87" t="s">
        <v>243</v>
      </c>
      <c r="N444" s="87" t="s">
        <v>5</v>
      </c>
      <c r="O444" s="5">
        <v>240</v>
      </c>
      <c r="P444" s="167">
        <v>70</v>
      </c>
      <c r="Q444" s="167">
        <v>70</v>
      </c>
      <c r="R444" s="167">
        <v>70</v>
      </c>
    </row>
    <row r="445" spans="8:18" ht="19.5">
      <c r="H445" s="301" t="s">
        <v>265</v>
      </c>
      <c r="I445" s="118">
        <v>8</v>
      </c>
      <c r="J445" s="118" t="s">
        <v>269</v>
      </c>
      <c r="K445" s="119"/>
      <c r="L445" s="120"/>
      <c r="M445" s="120"/>
      <c r="N445" s="120"/>
      <c r="O445" s="117"/>
      <c r="P445" s="164">
        <f aca="true" t="shared" si="62" ref="P445:R446">P446</f>
        <v>39125.90000000001</v>
      </c>
      <c r="Q445" s="164">
        <f t="shared" si="62"/>
        <v>35109.1</v>
      </c>
      <c r="R445" s="164">
        <f t="shared" si="62"/>
        <v>36249.7</v>
      </c>
    </row>
    <row r="446" spans="8:18" ht="19.5">
      <c r="H446" s="301" t="s">
        <v>85</v>
      </c>
      <c r="I446" s="118">
        <v>8</v>
      </c>
      <c r="J446" s="118">
        <v>1</v>
      </c>
      <c r="K446" s="119"/>
      <c r="L446" s="120"/>
      <c r="M446" s="120"/>
      <c r="N446" s="120"/>
      <c r="O446" s="117"/>
      <c r="P446" s="164">
        <f t="shared" si="62"/>
        <v>39125.90000000001</v>
      </c>
      <c r="Q446" s="164">
        <f t="shared" si="62"/>
        <v>35109.1</v>
      </c>
      <c r="R446" s="164">
        <f t="shared" si="62"/>
        <v>36249.7</v>
      </c>
    </row>
    <row r="447" spans="8:18" ht="18.75">
      <c r="H447" s="2" t="s">
        <v>599</v>
      </c>
      <c r="I447" s="15">
        <v>8</v>
      </c>
      <c r="J447" s="15">
        <v>1</v>
      </c>
      <c r="K447" s="86" t="s">
        <v>226</v>
      </c>
      <c r="L447" s="87" t="s">
        <v>227</v>
      </c>
      <c r="M447" s="87" t="s">
        <v>236</v>
      </c>
      <c r="N447" s="87" t="s">
        <v>268</v>
      </c>
      <c r="O447" s="9"/>
      <c r="P447" s="165">
        <f>P448+P457+P462</f>
        <v>39125.90000000001</v>
      </c>
      <c r="Q447" s="165">
        <f>Q448+Q457+Q462</f>
        <v>35109.1</v>
      </c>
      <c r="R447" s="165">
        <f>R448+R457+R462</f>
        <v>36249.7</v>
      </c>
    </row>
    <row r="448" spans="8:18" ht="31.5">
      <c r="H448" s="2" t="s">
        <v>602</v>
      </c>
      <c r="I448" s="15">
        <v>8</v>
      </c>
      <c r="J448" s="15">
        <v>1</v>
      </c>
      <c r="K448" s="86" t="s">
        <v>226</v>
      </c>
      <c r="L448" s="87" t="s">
        <v>227</v>
      </c>
      <c r="M448" s="87" t="s">
        <v>228</v>
      </c>
      <c r="N448" s="87" t="s">
        <v>268</v>
      </c>
      <c r="O448" s="9"/>
      <c r="P448" s="165">
        <f>P449+P451+P453+P455</f>
        <v>17375.2</v>
      </c>
      <c r="Q448" s="165">
        <f>Q449+Q451+Q453+Q455</f>
        <v>15693</v>
      </c>
      <c r="R448" s="165">
        <f>R449+R451+R453+R455</f>
        <v>16215.6</v>
      </c>
    </row>
    <row r="449" spans="8:18" ht="18.75">
      <c r="H449" s="223" t="s">
        <v>37</v>
      </c>
      <c r="I449" s="15">
        <v>8</v>
      </c>
      <c r="J449" s="15">
        <v>1</v>
      </c>
      <c r="K449" s="86" t="s">
        <v>226</v>
      </c>
      <c r="L449" s="87" t="s">
        <v>227</v>
      </c>
      <c r="M449" s="87" t="s">
        <v>228</v>
      </c>
      <c r="N449" s="87" t="s">
        <v>36</v>
      </c>
      <c r="O449" s="9"/>
      <c r="P449" s="165">
        <f>P450</f>
        <v>11096.7</v>
      </c>
      <c r="Q449" s="165">
        <f>Q450</f>
        <v>10500</v>
      </c>
      <c r="R449" s="165">
        <f>R450</f>
        <v>10700</v>
      </c>
    </row>
    <row r="450" spans="8:18" ht="18.75">
      <c r="H450" s="10" t="s">
        <v>310</v>
      </c>
      <c r="I450" s="15">
        <v>8</v>
      </c>
      <c r="J450" s="15">
        <v>1</v>
      </c>
      <c r="K450" s="86" t="s">
        <v>226</v>
      </c>
      <c r="L450" s="87" t="s">
        <v>227</v>
      </c>
      <c r="M450" s="87" t="s">
        <v>228</v>
      </c>
      <c r="N450" s="87" t="s">
        <v>36</v>
      </c>
      <c r="O450" s="9">
        <v>610</v>
      </c>
      <c r="P450" s="165">
        <v>11096.7</v>
      </c>
      <c r="Q450" s="165">
        <v>10500</v>
      </c>
      <c r="R450" s="165">
        <v>10700</v>
      </c>
    </row>
    <row r="451" spans="8:18" ht="31.5">
      <c r="H451" s="2" t="s">
        <v>387</v>
      </c>
      <c r="I451" s="15">
        <v>8</v>
      </c>
      <c r="J451" s="15">
        <v>1</v>
      </c>
      <c r="K451" s="86" t="s">
        <v>226</v>
      </c>
      <c r="L451" s="87" t="s">
        <v>227</v>
      </c>
      <c r="M451" s="87" t="s">
        <v>228</v>
      </c>
      <c r="N451" s="87" t="s">
        <v>386</v>
      </c>
      <c r="O451" s="9"/>
      <c r="P451" s="165">
        <f>P452</f>
        <v>4500</v>
      </c>
      <c r="Q451" s="165">
        <f>Q452</f>
        <v>4815</v>
      </c>
      <c r="R451" s="165">
        <f>R452</f>
        <v>5137.6</v>
      </c>
    </row>
    <row r="452" spans="8:18" ht="18.75">
      <c r="H452" s="10" t="s">
        <v>310</v>
      </c>
      <c r="I452" s="15">
        <v>8</v>
      </c>
      <c r="J452" s="15">
        <v>1</v>
      </c>
      <c r="K452" s="86" t="s">
        <v>226</v>
      </c>
      <c r="L452" s="87" t="s">
        <v>227</v>
      </c>
      <c r="M452" s="87" t="s">
        <v>228</v>
      </c>
      <c r="N452" s="87" t="s">
        <v>386</v>
      </c>
      <c r="O452" s="9">
        <v>610</v>
      </c>
      <c r="P452" s="165">
        <v>4500</v>
      </c>
      <c r="Q452" s="172">
        <v>4815</v>
      </c>
      <c r="R452" s="172">
        <v>5137.6</v>
      </c>
    </row>
    <row r="453" spans="8:18" ht="31.5">
      <c r="H453" s="223" t="s">
        <v>603</v>
      </c>
      <c r="I453" s="15">
        <v>8</v>
      </c>
      <c r="J453" s="15">
        <v>1</v>
      </c>
      <c r="K453" s="86" t="s">
        <v>226</v>
      </c>
      <c r="L453" s="87" t="s">
        <v>227</v>
      </c>
      <c r="M453" s="87" t="s">
        <v>228</v>
      </c>
      <c r="N453" s="87" t="s">
        <v>545</v>
      </c>
      <c r="O453" s="9"/>
      <c r="P453" s="165">
        <f>P454</f>
        <v>1400.5</v>
      </c>
      <c r="Q453" s="165">
        <f>Q454</f>
        <v>0</v>
      </c>
      <c r="R453" s="165">
        <f>R454</f>
        <v>0</v>
      </c>
    </row>
    <row r="454" spans="8:18" ht="18.75">
      <c r="H454" s="10" t="s">
        <v>310</v>
      </c>
      <c r="I454" s="15">
        <v>8</v>
      </c>
      <c r="J454" s="15">
        <v>1</v>
      </c>
      <c r="K454" s="86" t="s">
        <v>226</v>
      </c>
      <c r="L454" s="87" t="s">
        <v>227</v>
      </c>
      <c r="M454" s="87" t="s">
        <v>228</v>
      </c>
      <c r="N454" s="87" t="s">
        <v>545</v>
      </c>
      <c r="O454" s="9">
        <v>610</v>
      </c>
      <c r="P454" s="165">
        <v>1400.5</v>
      </c>
      <c r="Q454" s="165">
        <v>0</v>
      </c>
      <c r="R454" s="165">
        <v>0</v>
      </c>
    </row>
    <row r="455" spans="8:18" ht="18.75">
      <c r="H455" s="2" t="s">
        <v>604</v>
      </c>
      <c r="I455" s="15">
        <v>8</v>
      </c>
      <c r="J455" s="15">
        <v>1</v>
      </c>
      <c r="K455" s="86" t="s">
        <v>226</v>
      </c>
      <c r="L455" s="87" t="s">
        <v>227</v>
      </c>
      <c r="M455" s="87" t="s">
        <v>228</v>
      </c>
      <c r="N455" s="87" t="s">
        <v>546</v>
      </c>
      <c r="O455" s="9"/>
      <c r="P455" s="165">
        <f>P456</f>
        <v>378</v>
      </c>
      <c r="Q455" s="165">
        <f>Q456</f>
        <v>378</v>
      </c>
      <c r="R455" s="165">
        <f>R456</f>
        <v>378</v>
      </c>
    </row>
    <row r="456" spans="8:18" ht="18.75">
      <c r="H456" s="10" t="s">
        <v>310</v>
      </c>
      <c r="I456" s="15">
        <v>8</v>
      </c>
      <c r="J456" s="15">
        <v>1</v>
      </c>
      <c r="K456" s="86" t="s">
        <v>226</v>
      </c>
      <c r="L456" s="87" t="s">
        <v>227</v>
      </c>
      <c r="M456" s="87" t="s">
        <v>228</v>
      </c>
      <c r="N456" s="87" t="s">
        <v>546</v>
      </c>
      <c r="O456" s="9">
        <v>610</v>
      </c>
      <c r="P456" s="165">
        <v>378</v>
      </c>
      <c r="Q456" s="172">
        <v>378</v>
      </c>
      <c r="R456" s="172">
        <v>378</v>
      </c>
    </row>
    <row r="457" spans="8:18" ht="31.5">
      <c r="H457" s="223" t="s">
        <v>292</v>
      </c>
      <c r="I457" s="15">
        <v>8</v>
      </c>
      <c r="J457" s="15">
        <v>1</v>
      </c>
      <c r="K457" s="86" t="s">
        <v>226</v>
      </c>
      <c r="L457" s="87" t="s">
        <v>227</v>
      </c>
      <c r="M457" s="87" t="s">
        <v>243</v>
      </c>
      <c r="N457" s="87" t="s">
        <v>268</v>
      </c>
      <c r="O457" s="9"/>
      <c r="P457" s="165">
        <f>P458+P460</f>
        <v>16909.9</v>
      </c>
      <c r="Q457" s="165">
        <f>Q458+Q460</f>
        <v>19046.1</v>
      </c>
      <c r="R457" s="165">
        <f>R458+R460</f>
        <v>19634.1</v>
      </c>
    </row>
    <row r="458" spans="8:18" ht="18.75">
      <c r="H458" s="10" t="s">
        <v>9</v>
      </c>
      <c r="I458" s="15">
        <v>8</v>
      </c>
      <c r="J458" s="15">
        <v>1</v>
      </c>
      <c r="K458" s="86" t="s">
        <v>226</v>
      </c>
      <c r="L458" s="87" t="s">
        <v>227</v>
      </c>
      <c r="M458" s="87" t="s">
        <v>243</v>
      </c>
      <c r="N458" s="87" t="s">
        <v>10</v>
      </c>
      <c r="O458" s="9"/>
      <c r="P458" s="165">
        <f>P459</f>
        <v>8423.8</v>
      </c>
      <c r="Q458" s="165">
        <f>Q459</f>
        <v>10000</v>
      </c>
      <c r="R458" s="165">
        <f>R459</f>
        <v>10000</v>
      </c>
    </row>
    <row r="459" spans="8:18" ht="18.75">
      <c r="H459" s="10" t="s">
        <v>310</v>
      </c>
      <c r="I459" s="15">
        <v>8</v>
      </c>
      <c r="J459" s="15">
        <v>1</v>
      </c>
      <c r="K459" s="86" t="s">
        <v>226</v>
      </c>
      <c r="L459" s="87" t="s">
        <v>227</v>
      </c>
      <c r="M459" s="87" t="s">
        <v>243</v>
      </c>
      <c r="N459" s="87" t="s">
        <v>10</v>
      </c>
      <c r="O459" s="9">
        <v>610</v>
      </c>
      <c r="P459" s="165">
        <v>8423.8</v>
      </c>
      <c r="Q459" s="165">
        <v>10000</v>
      </c>
      <c r="R459" s="165">
        <v>10000</v>
      </c>
    </row>
    <row r="460" spans="8:18" ht="31.5">
      <c r="H460" s="2" t="s">
        <v>387</v>
      </c>
      <c r="I460" s="15">
        <v>8</v>
      </c>
      <c r="J460" s="15">
        <v>1</v>
      </c>
      <c r="K460" s="86" t="s">
        <v>226</v>
      </c>
      <c r="L460" s="87" t="s">
        <v>227</v>
      </c>
      <c r="M460" s="87" t="s">
        <v>243</v>
      </c>
      <c r="N460" s="87" t="s">
        <v>386</v>
      </c>
      <c r="O460" s="9"/>
      <c r="P460" s="165">
        <f>P461</f>
        <v>8486.1</v>
      </c>
      <c r="Q460" s="165">
        <f>Q461</f>
        <v>9046.1</v>
      </c>
      <c r="R460" s="165">
        <f>R461</f>
        <v>9634.1</v>
      </c>
    </row>
    <row r="461" spans="8:18" ht="18.75">
      <c r="H461" s="10" t="s">
        <v>310</v>
      </c>
      <c r="I461" s="15">
        <v>8</v>
      </c>
      <c r="J461" s="15">
        <v>1</v>
      </c>
      <c r="K461" s="86" t="s">
        <v>226</v>
      </c>
      <c r="L461" s="87" t="s">
        <v>227</v>
      </c>
      <c r="M461" s="87" t="s">
        <v>243</v>
      </c>
      <c r="N461" s="87" t="s">
        <v>386</v>
      </c>
      <c r="O461" s="9">
        <v>610</v>
      </c>
      <c r="P461" s="165">
        <v>8486.1</v>
      </c>
      <c r="Q461" s="172">
        <v>9046.1</v>
      </c>
      <c r="R461" s="172">
        <v>9634.1</v>
      </c>
    </row>
    <row r="462" spans="8:18" ht="31.5">
      <c r="H462" s="223" t="s">
        <v>605</v>
      </c>
      <c r="I462" s="15">
        <v>8</v>
      </c>
      <c r="J462" s="15">
        <v>1</v>
      </c>
      <c r="K462" s="86" t="s">
        <v>226</v>
      </c>
      <c r="L462" s="87" t="s">
        <v>227</v>
      </c>
      <c r="M462" s="87" t="s">
        <v>244</v>
      </c>
      <c r="N462" s="87" t="s">
        <v>268</v>
      </c>
      <c r="O462" s="9"/>
      <c r="P462" s="165">
        <f>P463+P466</f>
        <v>4840.8</v>
      </c>
      <c r="Q462" s="165">
        <f>Q463+Q466</f>
        <v>370</v>
      </c>
      <c r="R462" s="165">
        <f>R463+R466</f>
        <v>400</v>
      </c>
    </row>
    <row r="463" spans="8:18" ht="18.75">
      <c r="H463" s="10" t="s">
        <v>9</v>
      </c>
      <c r="I463" s="15">
        <v>8</v>
      </c>
      <c r="J463" s="15">
        <v>1</v>
      </c>
      <c r="K463" s="86" t="s">
        <v>226</v>
      </c>
      <c r="L463" s="87" t="s">
        <v>227</v>
      </c>
      <c r="M463" s="87" t="s">
        <v>244</v>
      </c>
      <c r="N463" s="87" t="s">
        <v>10</v>
      </c>
      <c r="O463" s="9"/>
      <c r="P463" s="165">
        <f>P464+P465</f>
        <v>2570</v>
      </c>
      <c r="Q463" s="165">
        <f>Q464+Q465</f>
        <v>370</v>
      </c>
      <c r="R463" s="165">
        <f>R464+R465</f>
        <v>400</v>
      </c>
    </row>
    <row r="464" spans="8:18" ht="18.75">
      <c r="H464" s="4" t="s">
        <v>308</v>
      </c>
      <c r="I464" s="15">
        <v>8</v>
      </c>
      <c r="J464" s="15">
        <v>1</v>
      </c>
      <c r="K464" s="86" t="s">
        <v>226</v>
      </c>
      <c r="L464" s="87" t="s">
        <v>227</v>
      </c>
      <c r="M464" s="87" t="s">
        <v>244</v>
      </c>
      <c r="N464" s="87" t="s">
        <v>10</v>
      </c>
      <c r="O464" s="9">
        <v>240</v>
      </c>
      <c r="P464" s="165">
        <v>2200</v>
      </c>
      <c r="Q464" s="165">
        <v>0</v>
      </c>
      <c r="R464" s="165">
        <v>0</v>
      </c>
    </row>
    <row r="465" spans="8:18" ht="18.75">
      <c r="H465" s="10" t="s">
        <v>310</v>
      </c>
      <c r="I465" s="15">
        <v>8</v>
      </c>
      <c r="J465" s="15">
        <v>1</v>
      </c>
      <c r="K465" s="86" t="s">
        <v>226</v>
      </c>
      <c r="L465" s="87" t="s">
        <v>227</v>
      </c>
      <c r="M465" s="87" t="s">
        <v>244</v>
      </c>
      <c r="N465" s="87" t="s">
        <v>10</v>
      </c>
      <c r="O465" s="9">
        <v>610</v>
      </c>
      <c r="P465" s="165">
        <v>370</v>
      </c>
      <c r="Q465" s="165">
        <v>370</v>
      </c>
      <c r="R465" s="165">
        <v>400</v>
      </c>
    </row>
    <row r="466" spans="8:18" ht="31.5">
      <c r="H466" s="2" t="s">
        <v>603</v>
      </c>
      <c r="I466" s="15">
        <v>8</v>
      </c>
      <c r="J466" s="15">
        <v>1</v>
      </c>
      <c r="K466" s="86" t="s">
        <v>226</v>
      </c>
      <c r="L466" s="87" t="s">
        <v>227</v>
      </c>
      <c r="M466" s="87" t="s">
        <v>244</v>
      </c>
      <c r="N466" s="87" t="s">
        <v>545</v>
      </c>
      <c r="O466" s="9"/>
      <c r="P466" s="165">
        <f>P467</f>
        <v>2270.8</v>
      </c>
      <c r="Q466" s="165">
        <f>Q467</f>
        <v>0</v>
      </c>
      <c r="R466" s="165">
        <f>R467</f>
        <v>0</v>
      </c>
    </row>
    <row r="467" spans="8:18" ht="18.75">
      <c r="H467" s="10" t="s">
        <v>310</v>
      </c>
      <c r="I467" s="15">
        <v>8</v>
      </c>
      <c r="J467" s="15">
        <v>1</v>
      </c>
      <c r="K467" s="86" t="s">
        <v>226</v>
      </c>
      <c r="L467" s="87" t="s">
        <v>227</v>
      </c>
      <c r="M467" s="87" t="s">
        <v>244</v>
      </c>
      <c r="N467" s="87" t="s">
        <v>545</v>
      </c>
      <c r="O467" s="9">
        <v>610</v>
      </c>
      <c r="P467" s="165">
        <v>2270.8</v>
      </c>
      <c r="Q467" s="172">
        <v>0</v>
      </c>
      <c r="R467" s="172">
        <v>0</v>
      </c>
    </row>
    <row r="468" spans="8:18" ht="19.5">
      <c r="H468" s="301" t="s">
        <v>254</v>
      </c>
      <c r="I468" s="118">
        <v>9</v>
      </c>
      <c r="J468" s="118" t="s">
        <v>269</v>
      </c>
      <c r="K468" s="119"/>
      <c r="L468" s="120"/>
      <c r="M468" s="120"/>
      <c r="N468" s="120"/>
      <c r="O468" s="117"/>
      <c r="P468" s="164">
        <f>P469</f>
        <v>198.5</v>
      </c>
      <c r="Q468" s="164">
        <f aca="true" t="shared" si="63" ref="Q468:R472">Q469</f>
        <v>198.5</v>
      </c>
      <c r="R468" s="164">
        <f t="shared" si="63"/>
        <v>198.5</v>
      </c>
    </row>
    <row r="469" spans="8:18" ht="19.5">
      <c r="H469" s="301" t="s">
        <v>231</v>
      </c>
      <c r="I469" s="118">
        <v>9</v>
      </c>
      <c r="J469" s="118">
        <v>7</v>
      </c>
      <c r="K469" s="119"/>
      <c r="L469" s="120"/>
      <c r="M469" s="120"/>
      <c r="N469" s="120"/>
      <c r="O469" s="117"/>
      <c r="P469" s="164">
        <f>P470</f>
        <v>198.5</v>
      </c>
      <c r="Q469" s="164">
        <f t="shared" si="63"/>
        <v>198.5</v>
      </c>
      <c r="R469" s="164">
        <f t="shared" si="63"/>
        <v>198.5</v>
      </c>
    </row>
    <row r="470" spans="8:18" ht="31.5">
      <c r="H470" s="10" t="s">
        <v>570</v>
      </c>
      <c r="I470" s="15">
        <v>9</v>
      </c>
      <c r="J470" s="15">
        <v>7</v>
      </c>
      <c r="K470" s="86" t="s">
        <v>540</v>
      </c>
      <c r="L470" s="87" t="s">
        <v>227</v>
      </c>
      <c r="M470" s="87" t="s">
        <v>236</v>
      </c>
      <c r="N470" s="87" t="s">
        <v>268</v>
      </c>
      <c r="O470" s="9"/>
      <c r="P470" s="165">
        <f>P471</f>
        <v>198.5</v>
      </c>
      <c r="Q470" s="165">
        <f t="shared" si="63"/>
        <v>198.5</v>
      </c>
      <c r="R470" s="165">
        <f t="shared" si="63"/>
        <v>198.5</v>
      </c>
    </row>
    <row r="471" spans="8:18" ht="31.5">
      <c r="H471" s="2" t="s">
        <v>572</v>
      </c>
      <c r="I471" s="15">
        <v>9</v>
      </c>
      <c r="J471" s="15">
        <v>7</v>
      </c>
      <c r="K471" s="86" t="s">
        <v>540</v>
      </c>
      <c r="L471" s="87" t="s">
        <v>227</v>
      </c>
      <c r="M471" s="87" t="s">
        <v>230</v>
      </c>
      <c r="N471" s="87" t="s">
        <v>268</v>
      </c>
      <c r="O471" s="9"/>
      <c r="P471" s="165">
        <f>P472</f>
        <v>198.5</v>
      </c>
      <c r="Q471" s="165">
        <f t="shared" si="63"/>
        <v>198.5</v>
      </c>
      <c r="R471" s="165">
        <f t="shared" si="63"/>
        <v>198.5</v>
      </c>
    </row>
    <row r="472" spans="8:18" ht="47.25">
      <c r="H472" s="2" t="s">
        <v>307</v>
      </c>
      <c r="I472" s="15">
        <v>9</v>
      </c>
      <c r="J472" s="15">
        <v>7</v>
      </c>
      <c r="K472" s="86" t="s">
        <v>540</v>
      </c>
      <c r="L472" s="87" t="s">
        <v>227</v>
      </c>
      <c r="M472" s="87" t="s">
        <v>230</v>
      </c>
      <c r="N472" s="87" t="s">
        <v>273</v>
      </c>
      <c r="O472" s="9"/>
      <c r="P472" s="165">
        <f>P473</f>
        <v>198.5</v>
      </c>
      <c r="Q472" s="165">
        <f t="shared" si="63"/>
        <v>198.5</v>
      </c>
      <c r="R472" s="165">
        <f t="shared" si="63"/>
        <v>198.5</v>
      </c>
    </row>
    <row r="473" spans="8:18" ht="18.75">
      <c r="H473" s="4" t="s">
        <v>308</v>
      </c>
      <c r="I473" s="15">
        <v>9</v>
      </c>
      <c r="J473" s="15">
        <v>7</v>
      </c>
      <c r="K473" s="86" t="s">
        <v>540</v>
      </c>
      <c r="L473" s="87" t="s">
        <v>227</v>
      </c>
      <c r="M473" s="87" t="s">
        <v>230</v>
      </c>
      <c r="N473" s="87" t="s">
        <v>273</v>
      </c>
      <c r="O473" s="9">
        <v>240</v>
      </c>
      <c r="P473" s="165">
        <v>198.5</v>
      </c>
      <c r="Q473" s="165">
        <v>198.5</v>
      </c>
      <c r="R473" s="165">
        <v>198.5</v>
      </c>
    </row>
    <row r="474" spans="8:18" ht="19.5">
      <c r="H474" s="301" t="s">
        <v>255</v>
      </c>
      <c r="I474" s="118">
        <v>10</v>
      </c>
      <c r="J474" s="118" t="s">
        <v>269</v>
      </c>
      <c r="K474" s="119"/>
      <c r="L474" s="120"/>
      <c r="M474" s="120"/>
      <c r="N474" s="120"/>
      <c r="O474" s="117"/>
      <c r="P474" s="164">
        <f>P475+P489+P514+P508</f>
        <v>14882.399999999998</v>
      </c>
      <c r="Q474" s="164">
        <f>Q475+Q489+Q514+Q508</f>
        <v>14801.099999999999</v>
      </c>
      <c r="R474" s="164">
        <f>R475+R489+R514+R508</f>
        <v>14840.3</v>
      </c>
    </row>
    <row r="475" spans="8:18" ht="19.5">
      <c r="H475" s="332" t="s">
        <v>84</v>
      </c>
      <c r="I475" s="118">
        <v>10</v>
      </c>
      <c r="J475" s="118">
        <v>1</v>
      </c>
      <c r="K475" s="119"/>
      <c r="L475" s="120"/>
      <c r="M475" s="120"/>
      <c r="N475" s="120"/>
      <c r="O475" s="117"/>
      <c r="P475" s="164">
        <f>P476</f>
        <v>4126.4</v>
      </c>
      <c r="Q475" s="164">
        <f>Q476</f>
        <v>4126.7</v>
      </c>
      <c r="R475" s="164">
        <f>R476</f>
        <v>4126.7</v>
      </c>
    </row>
    <row r="476" spans="8:18" ht="31.5">
      <c r="H476" s="10" t="s">
        <v>570</v>
      </c>
      <c r="I476" s="15">
        <v>10</v>
      </c>
      <c r="J476" s="15">
        <v>1</v>
      </c>
      <c r="K476" s="86" t="s">
        <v>540</v>
      </c>
      <c r="L476" s="87" t="s">
        <v>227</v>
      </c>
      <c r="M476" s="87" t="s">
        <v>236</v>
      </c>
      <c r="N476" s="87" t="s">
        <v>268</v>
      </c>
      <c r="O476" s="9"/>
      <c r="P476" s="165">
        <f>P477+P480+P483+P486</f>
        <v>4126.4</v>
      </c>
      <c r="Q476" s="165">
        <f>Q477+Q480+Q483+Q486</f>
        <v>4126.7</v>
      </c>
      <c r="R476" s="165">
        <f>R477+R480+R483+R486</f>
        <v>4126.7</v>
      </c>
    </row>
    <row r="477" spans="8:18" ht="18.75">
      <c r="H477" s="10" t="s">
        <v>611</v>
      </c>
      <c r="I477" s="15">
        <v>10</v>
      </c>
      <c r="J477" s="15">
        <v>1</v>
      </c>
      <c r="K477" s="86" t="s">
        <v>540</v>
      </c>
      <c r="L477" s="87" t="s">
        <v>227</v>
      </c>
      <c r="M477" s="87" t="s">
        <v>243</v>
      </c>
      <c r="N477" s="87" t="s">
        <v>268</v>
      </c>
      <c r="O477" s="5"/>
      <c r="P477" s="167">
        <f aca="true" t="shared" si="64" ref="P477:R478">P478</f>
        <v>319.7</v>
      </c>
      <c r="Q477" s="167">
        <f t="shared" si="64"/>
        <v>320</v>
      </c>
      <c r="R477" s="167">
        <f t="shared" si="64"/>
        <v>320</v>
      </c>
    </row>
    <row r="478" spans="8:18" ht="18.75">
      <c r="H478" s="10" t="s">
        <v>607</v>
      </c>
      <c r="I478" s="15">
        <v>10</v>
      </c>
      <c r="J478" s="15">
        <v>1</v>
      </c>
      <c r="K478" s="86" t="s">
        <v>540</v>
      </c>
      <c r="L478" s="87" t="s">
        <v>227</v>
      </c>
      <c r="M478" s="87" t="s">
        <v>243</v>
      </c>
      <c r="N478" s="87" t="s">
        <v>38</v>
      </c>
      <c r="O478" s="5"/>
      <c r="P478" s="167">
        <f t="shared" si="64"/>
        <v>319.7</v>
      </c>
      <c r="Q478" s="167">
        <f t="shared" si="64"/>
        <v>320</v>
      </c>
      <c r="R478" s="167">
        <f t="shared" si="64"/>
        <v>320</v>
      </c>
    </row>
    <row r="479" spans="8:18" ht="18.75">
      <c r="H479" s="17" t="s">
        <v>312</v>
      </c>
      <c r="I479" s="15">
        <v>10</v>
      </c>
      <c r="J479" s="15">
        <v>1</v>
      </c>
      <c r="K479" s="86" t="s">
        <v>540</v>
      </c>
      <c r="L479" s="87" t="s">
        <v>227</v>
      </c>
      <c r="M479" s="87" t="s">
        <v>243</v>
      </c>
      <c r="N479" s="87" t="s">
        <v>38</v>
      </c>
      <c r="O479" s="5">
        <v>310</v>
      </c>
      <c r="P479" s="167">
        <v>319.7</v>
      </c>
      <c r="Q479" s="167">
        <v>320</v>
      </c>
      <c r="R479" s="167">
        <v>320</v>
      </c>
    </row>
    <row r="480" spans="8:18" ht="18.75">
      <c r="H480" s="4" t="s">
        <v>642</v>
      </c>
      <c r="I480" s="87" t="s">
        <v>237</v>
      </c>
      <c r="J480" s="86" t="s">
        <v>228</v>
      </c>
      <c r="K480" s="86" t="s">
        <v>540</v>
      </c>
      <c r="L480" s="87" t="s">
        <v>227</v>
      </c>
      <c r="M480" s="87" t="s">
        <v>244</v>
      </c>
      <c r="N480" s="87" t="s">
        <v>268</v>
      </c>
      <c r="O480" s="348"/>
      <c r="P480" s="167">
        <f aca="true" t="shared" si="65" ref="P480:R481">P481</f>
        <v>422</v>
      </c>
      <c r="Q480" s="167">
        <f t="shared" si="65"/>
        <v>422</v>
      </c>
      <c r="R480" s="167">
        <f t="shared" si="65"/>
        <v>422</v>
      </c>
    </row>
    <row r="481" spans="8:18" ht="18.75">
      <c r="H481" s="355" t="s">
        <v>607</v>
      </c>
      <c r="I481" s="357">
        <v>10</v>
      </c>
      <c r="J481" s="358">
        <v>1</v>
      </c>
      <c r="K481" s="359" t="s">
        <v>540</v>
      </c>
      <c r="L481" s="360" t="s">
        <v>227</v>
      </c>
      <c r="M481" s="360" t="s">
        <v>244</v>
      </c>
      <c r="N481" s="360" t="s">
        <v>38</v>
      </c>
      <c r="O481" s="356"/>
      <c r="P481" s="361">
        <f t="shared" si="65"/>
        <v>422</v>
      </c>
      <c r="Q481" s="361">
        <f t="shared" si="65"/>
        <v>422</v>
      </c>
      <c r="R481" s="361">
        <f t="shared" si="65"/>
        <v>422</v>
      </c>
    </row>
    <row r="482" spans="8:18" ht="18.75">
      <c r="H482" s="363" t="s">
        <v>312</v>
      </c>
      <c r="I482" s="357">
        <v>10</v>
      </c>
      <c r="J482" s="358">
        <v>1</v>
      </c>
      <c r="K482" s="359" t="s">
        <v>540</v>
      </c>
      <c r="L482" s="360" t="s">
        <v>227</v>
      </c>
      <c r="M482" s="360" t="s">
        <v>244</v>
      </c>
      <c r="N482" s="360" t="s">
        <v>38</v>
      </c>
      <c r="O482" s="356">
        <v>310</v>
      </c>
      <c r="P482" s="361">
        <v>422</v>
      </c>
      <c r="Q482" s="361">
        <v>422</v>
      </c>
      <c r="R482" s="361">
        <v>422</v>
      </c>
    </row>
    <row r="483" spans="8:18" ht="18.75">
      <c r="H483" s="4" t="s">
        <v>645</v>
      </c>
      <c r="I483" s="18">
        <v>10</v>
      </c>
      <c r="J483" s="15">
        <v>1</v>
      </c>
      <c r="K483" s="86" t="s">
        <v>540</v>
      </c>
      <c r="L483" s="87" t="s">
        <v>227</v>
      </c>
      <c r="M483" s="87" t="s">
        <v>239</v>
      </c>
      <c r="N483" s="87" t="s">
        <v>268</v>
      </c>
      <c r="O483" s="5"/>
      <c r="P483" s="167">
        <f aca="true" t="shared" si="66" ref="P483:R484">P484</f>
        <v>1224.7</v>
      </c>
      <c r="Q483" s="167">
        <f t="shared" si="66"/>
        <v>1224.7</v>
      </c>
      <c r="R483" s="167">
        <f t="shared" si="66"/>
        <v>1224.7</v>
      </c>
    </row>
    <row r="484" spans="8:18" ht="18.75">
      <c r="H484" s="4" t="s">
        <v>607</v>
      </c>
      <c r="I484" s="6">
        <v>10</v>
      </c>
      <c r="J484" s="15">
        <v>1</v>
      </c>
      <c r="K484" s="86" t="s">
        <v>540</v>
      </c>
      <c r="L484" s="87" t="s">
        <v>227</v>
      </c>
      <c r="M484" s="87" t="s">
        <v>239</v>
      </c>
      <c r="N484" s="87" t="s">
        <v>38</v>
      </c>
      <c r="O484" s="9"/>
      <c r="P484" s="165">
        <f t="shared" si="66"/>
        <v>1224.7</v>
      </c>
      <c r="Q484" s="165">
        <f t="shared" si="66"/>
        <v>1224.7</v>
      </c>
      <c r="R484" s="165">
        <f t="shared" si="66"/>
        <v>1224.7</v>
      </c>
    </row>
    <row r="485" spans="8:18" ht="18.75">
      <c r="H485" s="17" t="s">
        <v>312</v>
      </c>
      <c r="I485" s="6">
        <v>10</v>
      </c>
      <c r="J485" s="15">
        <v>1</v>
      </c>
      <c r="K485" s="86" t="s">
        <v>540</v>
      </c>
      <c r="L485" s="87" t="s">
        <v>227</v>
      </c>
      <c r="M485" s="87" t="s">
        <v>239</v>
      </c>
      <c r="N485" s="87" t="s">
        <v>38</v>
      </c>
      <c r="O485" s="5">
        <v>310</v>
      </c>
      <c r="P485" s="167">
        <v>1224.7</v>
      </c>
      <c r="Q485" s="167">
        <v>1224.7</v>
      </c>
      <c r="R485" s="167">
        <v>1224.7</v>
      </c>
    </row>
    <row r="486" spans="8:18" ht="31.5">
      <c r="H486" s="10" t="s">
        <v>606</v>
      </c>
      <c r="I486" s="15">
        <v>10</v>
      </c>
      <c r="J486" s="15">
        <v>1</v>
      </c>
      <c r="K486" s="86" t="s">
        <v>540</v>
      </c>
      <c r="L486" s="87" t="s">
        <v>227</v>
      </c>
      <c r="M486" s="87" t="s">
        <v>232</v>
      </c>
      <c r="N486" s="87" t="s">
        <v>268</v>
      </c>
      <c r="O486" s="9"/>
      <c r="P486" s="165">
        <f aca="true" t="shared" si="67" ref="P486:R487">P487</f>
        <v>2160</v>
      </c>
      <c r="Q486" s="165">
        <f t="shared" si="67"/>
        <v>2160</v>
      </c>
      <c r="R486" s="165">
        <f t="shared" si="67"/>
        <v>2160</v>
      </c>
    </row>
    <row r="487" spans="8:18" ht="18.75">
      <c r="H487" s="2" t="s">
        <v>607</v>
      </c>
      <c r="I487" s="15">
        <v>10</v>
      </c>
      <c r="J487" s="15">
        <v>1</v>
      </c>
      <c r="K487" s="86" t="s">
        <v>540</v>
      </c>
      <c r="L487" s="87" t="s">
        <v>227</v>
      </c>
      <c r="M487" s="87" t="s">
        <v>232</v>
      </c>
      <c r="N487" s="87" t="s">
        <v>38</v>
      </c>
      <c r="O487" s="9"/>
      <c r="P487" s="165">
        <f t="shared" si="67"/>
        <v>2160</v>
      </c>
      <c r="Q487" s="165">
        <f t="shared" si="67"/>
        <v>2160</v>
      </c>
      <c r="R487" s="165">
        <f t="shared" si="67"/>
        <v>2160</v>
      </c>
    </row>
    <row r="488" spans="8:18" ht="18.75">
      <c r="H488" s="4" t="s">
        <v>312</v>
      </c>
      <c r="I488" s="15">
        <v>10</v>
      </c>
      <c r="J488" s="15">
        <v>1</v>
      </c>
      <c r="K488" s="86" t="s">
        <v>540</v>
      </c>
      <c r="L488" s="87" t="s">
        <v>227</v>
      </c>
      <c r="M488" s="87" t="s">
        <v>232</v>
      </c>
      <c r="N488" s="87" t="s">
        <v>38</v>
      </c>
      <c r="O488" s="9">
        <v>310</v>
      </c>
      <c r="P488" s="165">
        <v>2160</v>
      </c>
      <c r="Q488" s="165">
        <v>2160</v>
      </c>
      <c r="R488" s="165">
        <v>2160</v>
      </c>
    </row>
    <row r="489" spans="8:18" ht="19.5">
      <c r="H489" s="313" t="s">
        <v>256</v>
      </c>
      <c r="I489" s="118">
        <v>10</v>
      </c>
      <c r="J489" s="118">
        <v>3</v>
      </c>
      <c r="K489" s="119"/>
      <c r="L489" s="120"/>
      <c r="M489" s="120"/>
      <c r="N489" s="120"/>
      <c r="O489" s="117"/>
      <c r="P489" s="164">
        <f>P496+P504+P490+P500</f>
        <v>4120.4</v>
      </c>
      <c r="Q489" s="164">
        <f>Q496+Q504+Q490+Q500</f>
        <v>4038.8</v>
      </c>
      <c r="R489" s="164">
        <f>R496+R504+R490+R500</f>
        <v>4023</v>
      </c>
    </row>
    <row r="490" spans="8:18" ht="31.5">
      <c r="H490" s="10" t="s">
        <v>568</v>
      </c>
      <c r="I490" s="15">
        <v>10</v>
      </c>
      <c r="J490" s="15">
        <v>3</v>
      </c>
      <c r="K490" s="86" t="s">
        <v>243</v>
      </c>
      <c r="L490" s="87" t="s">
        <v>227</v>
      </c>
      <c r="M490" s="87" t="s">
        <v>236</v>
      </c>
      <c r="N490" s="87" t="s">
        <v>268</v>
      </c>
      <c r="O490" s="9"/>
      <c r="P490" s="165">
        <f>P491</f>
        <v>480</v>
      </c>
      <c r="Q490" s="165">
        <f>Q491</f>
        <v>480</v>
      </c>
      <c r="R490" s="165">
        <f>R491</f>
        <v>480</v>
      </c>
    </row>
    <row r="491" spans="8:18" ht="18.75">
      <c r="H491" s="223" t="s">
        <v>569</v>
      </c>
      <c r="I491" s="15">
        <v>10</v>
      </c>
      <c r="J491" s="15">
        <v>3</v>
      </c>
      <c r="K491" s="86" t="s">
        <v>243</v>
      </c>
      <c r="L491" s="87" t="s">
        <v>227</v>
      </c>
      <c r="M491" s="87" t="s">
        <v>244</v>
      </c>
      <c r="N491" s="87" t="s">
        <v>268</v>
      </c>
      <c r="O491" s="9"/>
      <c r="P491" s="165">
        <f>P492+P494</f>
        <v>480</v>
      </c>
      <c r="Q491" s="165">
        <f>Q492+Q494</f>
        <v>480</v>
      </c>
      <c r="R491" s="165">
        <f>R492+R494</f>
        <v>480</v>
      </c>
    </row>
    <row r="492" spans="8:18" ht="31.5">
      <c r="H492" s="10" t="s">
        <v>1</v>
      </c>
      <c r="I492" s="15">
        <v>10</v>
      </c>
      <c r="J492" s="15">
        <v>3</v>
      </c>
      <c r="K492" s="86" t="s">
        <v>243</v>
      </c>
      <c r="L492" s="87" t="s">
        <v>227</v>
      </c>
      <c r="M492" s="87" t="s">
        <v>244</v>
      </c>
      <c r="N492" s="87" t="s">
        <v>2</v>
      </c>
      <c r="O492" s="9"/>
      <c r="P492" s="165">
        <f>P493</f>
        <v>108</v>
      </c>
      <c r="Q492" s="165">
        <f>Q493</f>
        <v>108</v>
      </c>
      <c r="R492" s="165">
        <f>R493</f>
        <v>108</v>
      </c>
    </row>
    <row r="493" spans="8:18" ht="18.75">
      <c r="H493" s="4" t="s">
        <v>312</v>
      </c>
      <c r="I493" s="15">
        <v>10</v>
      </c>
      <c r="J493" s="15">
        <v>3</v>
      </c>
      <c r="K493" s="86" t="s">
        <v>243</v>
      </c>
      <c r="L493" s="87" t="s">
        <v>227</v>
      </c>
      <c r="M493" s="87" t="s">
        <v>244</v>
      </c>
      <c r="N493" s="87" t="s">
        <v>2</v>
      </c>
      <c r="O493" s="9">
        <v>310</v>
      </c>
      <c r="P493" s="165">
        <v>108</v>
      </c>
      <c r="Q493" s="165">
        <v>108</v>
      </c>
      <c r="R493" s="165">
        <v>108</v>
      </c>
    </row>
    <row r="494" spans="8:18" ht="18.75">
      <c r="H494" s="223" t="s">
        <v>497</v>
      </c>
      <c r="I494" s="15">
        <v>10</v>
      </c>
      <c r="J494" s="15">
        <v>3</v>
      </c>
      <c r="K494" s="86" t="s">
        <v>243</v>
      </c>
      <c r="L494" s="87" t="s">
        <v>227</v>
      </c>
      <c r="M494" s="87" t="s">
        <v>244</v>
      </c>
      <c r="N494" s="87" t="s">
        <v>547</v>
      </c>
      <c r="O494" s="9"/>
      <c r="P494" s="165">
        <f>P495</f>
        <v>372</v>
      </c>
      <c r="Q494" s="165">
        <f>Q495</f>
        <v>372</v>
      </c>
      <c r="R494" s="165">
        <f>R495</f>
        <v>372</v>
      </c>
    </row>
    <row r="495" spans="8:18" ht="18.75">
      <c r="H495" s="10" t="s">
        <v>494</v>
      </c>
      <c r="I495" s="15">
        <v>10</v>
      </c>
      <c r="J495" s="15">
        <v>3</v>
      </c>
      <c r="K495" s="86" t="s">
        <v>243</v>
      </c>
      <c r="L495" s="87" t="s">
        <v>227</v>
      </c>
      <c r="M495" s="87" t="s">
        <v>244</v>
      </c>
      <c r="N495" s="87" t="s">
        <v>547</v>
      </c>
      <c r="O495" s="9">
        <v>330</v>
      </c>
      <c r="P495" s="165">
        <v>372</v>
      </c>
      <c r="Q495" s="165">
        <v>372</v>
      </c>
      <c r="R495" s="165">
        <v>372</v>
      </c>
    </row>
    <row r="496" spans="8:18" ht="18.75">
      <c r="H496" s="336" t="s">
        <v>600</v>
      </c>
      <c r="I496" s="15">
        <v>10</v>
      </c>
      <c r="J496" s="15">
        <v>3</v>
      </c>
      <c r="K496" s="86" t="s">
        <v>237</v>
      </c>
      <c r="L496" s="87" t="s">
        <v>227</v>
      </c>
      <c r="M496" s="87" t="s">
        <v>236</v>
      </c>
      <c r="N496" s="87" t="s">
        <v>268</v>
      </c>
      <c r="O496" s="9"/>
      <c r="P496" s="165">
        <f>P497</f>
        <v>920.4</v>
      </c>
      <c r="Q496" s="165">
        <f aca="true" t="shared" si="68" ref="Q496:R498">Q497</f>
        <v>838.8</v>
      </c>
      <c r="R496" s="165">
        <f t="shared" si="68"/>
        <v>823</v>
      </c>
    </row>
    <row r="497" spans="8:18" ht="18.75">
      <c r="H497" s="336" t="s">
        <v>883</v>
      </c>
      <c r="I497" s="15">
        <v>10</v>
      </c>
      <c r="J497" s="15">
        <v>3</v>
      </c>
      <c r="K497" s="86" t="s">
        <v>237</v>
      </c>
      <c r="L497" s="87" t="s">
        <v>227</v>
      </c>
      <c r="M497" s="87" t="s">
        <v>239</v>
      </c>
      <c r="N497" s="87" t="s">
        <v>268</v>
      </c>
      <c r="O497" s="9"/>
      <c r="P497" s="165">
        <f>P498</f>
        <v>920.4</v>
      </c>
      <c r="Q497" s="165">
        <f t="shared" si="68"/>
        <v>838.8</v>
      </c>
      <c r="R497" s="165">
        <f t="shared" si="68"/>
        <v>823</v>
      </c>
    </row>
    <row r="498" spans="8:18" ht="18.75">
      <c r="H498" s="336" t="s">
        <v>294</v>
      </c>
      <c r="I498" s="15">
        <v>10</v>
      </c>
      <c r="J498" s="15">
        <v>3</v>
      </c>
      <c r="K498" s="86" t="s">
        <v>237</v>
      </c>
      <c r="L498" s="87" t="s">
        <v>227</v>
      </c>
      <c r="M498" s="87" t="s">
        <v>239</v>
      </c>
      <c r="N498" s="87" t="s">
        <v>16</v>
      </c>
      <c r="O498" s="9"/>
      <c r="P498" s="165">
        <f>P499</f>
        <v>920.4</v>
      </c>
      <c r="Q498" s="165">
        <f t="shared" si="68"/>
        <v>838.8</v>
      </c>
      <c r="R498" s="165">
        <f t="shared" si="68"/>
        <v>823</v>
      </c>
    </row>
    <row r="499" spans="8:18" ht="18.75">
      <c r="H499" s="336" t="s">
        <v>313</v>
      </c>
      <c r="I499" s="15">
        <v>10</v>
      </c>
      <c r="J499" s="15">
        <v>3</v>
      </c>
      <c r="K499" s="86" t="s">
        <v>237</v>
      </c>
      <c r="L499" s="87" t="s">
        <v>227</v>
      </c>
      <c r="M499" s="87" t="s">
        <v>239</v>
      </c>
      <c r="N499" s="87" t="s">
        <v>16</v>
      </c>
      <c r="O499" s="9">
        <v>320</v>
      </c>
      <c r="P499" s="165">
        <v>920.4</v>
      </c>
      <c r="Q499" s="165">
        <v>838.8</v>
      </c>
      <c r="R499" s="165">
        <v>823</v>
      </c>
    </row>
    <row r="500" spans="8:18" ht="31.5">
      <c r="H500" s="4" t="s">
        <v>635</v>
      </c>
      <c r="I500" s="6">
        <v>10</v>
      </c>
      <c r="J500" s="15">
        <v>3</v>
      </c>
      <c r="K500" s="15">
        <v>15</v>
      </c>
      <c r="L500" s="87" t="s">
        <v>227</v>
      </c>
      <c r="M500" s="87" t="s">
        <v>236</v>
      </c>
      <c r="N500" s="87" t="s">
        <v>268</v>
      </c>
      <c r="O500" s="5"/>
      <c r="P500" s="167">
        <f aca="true" t="shared" si="69" ref="P500:R502">P501</f>
        <v>2300</v>
      </c>
      <c r="Q500" s="167">
        <f t="shared" si="69"/>
        <v>2300</v>
      </c>
      <c r="R500" s="167">
        <f t="shared" si="69"/>
        <v>2300</v>
      </c>
    </row>
    <row r="501" spans="8:18" ht="47.25">
      <c r="H501" s="10" t="s">
        <v>435</v>
      </c>
      <c r="I501" s="6">
        <v>10</v>
      </c>
      <c r="J501" s="15">
        <v>3</v>
      </c>
      <c r="K501" s="15">
        <v>15</v>
      </c>
      <c r="L501" s="87" t="s">
        <v>227</v>
      </c>
      <c r="M501" s="87" t="s">
        <v>434</v>
      </c>
      <c r="N501" s="87" t="s">
        <v>268</v>
      </c>
      <c r="O501" s="5"/>
      <c r="P501" s="167">
        <f t="shared" si="69"/>
        <v>2300</v>
      </c>
      <c r="Q501" s="167">
        <f t="shared" si="69"/>
        <v>2300</v>
      </c>
      <c r="R501" s="167">
        <f t="shared" si="69"/>
        <v>2300</v>
      </c>
    </row>
    <row r="502" spans="8:18" ht="63">
      <c r="H502" s="10" t="s">
        <v>33</v>
      </c>
      <c r="I502" s="6">
        <v>10</v>
      </c>
      <c r="J502" s="15">
        <v>3</v>
      </c>
      <c r="K502" s="15">
        <v>15</v>
      </c>
      <c r="L502" s="87" t="s">
        <v>227</v>
      </c>
      <c r="M502" s="87" t="s">
        <v>434</v>
      </c>
      <c r="N502" s="87" t="s">
        <v>342</v>
      </c>
      <c r="O502" s="5"/>
      <c r="P502" s="167">
        <f t="shared" si="69"/>
        <v>2300</v>
      </c>
      <c r="Q502" s="167">
        <f t="shared" si="69"/>
        <v>2300</v>
      </c>
      <c r="R502" s="167">
        <f t="shared" si="69"/>
        <v>2300</v>
      </c>
    </row>
    <row r="503" spans="8:18" ht="18.75">
      <c r="H503" s="10" t="s">
        <v>313</v>
      </c>
      <c r="I503" s="6">
        <v>10</v>
      </c>
      <c r="J503" s="15">
        <v>3</v>
      </c>
      <c r="K503" s="15">
        <v>15</v>
      </c>
      <c r="L503" s="87" t="s">
        <v>227</v>
      </c>
      <c r="M503" s="87" t="s">
        <v>434</v>
      </c>
      <c r="N503" s="87" t="s">
        <v>342</v>
      </c>
      <c r="O503" s="5">
        <v>320</v>
      </c>
      <c r="P503" s="167">
        <v>2300</v>
      </c>
      <c r="Q503" s="167">
        <v>2300</v>
      </c>
      <c r="R503" s="167">
        <v>2300</v>
      </c>
    </row>
    <row r="504" spans="8:18" ht="31.5">
      <c r="H504" s="10" t="s">
        <v>570</v>
      </c>
      <c r="I504" s="15">
        <v>10</v>
      </c>
      <c r="J504" s="15">
        <v>3</v>
      </c>
      <c r="K504" s="86" t="s">
        <v>540</v>
      </c>
      <c r="L504" s="87" t="s">
        <v>227</v>
      </c>
      <c r="M504" s="87" t="s">
        <v>236</v>
      </c>
      <c r="N504" s="87" t="s">
        <v>268</v>
      </c>
      <c r="O504" s="9"/>
      <c r="P504" s="165">
        <f>P505</f>
        <v>420</v>
      </c>
      <c r="Q504" s="165">
        <f aca="true" t="shared" si="70" ref="Q504:R506">Q505</f>
        <v>420</v>
      </c>
      <c r="R504" s="165">
        <f t="shared" si="70"/>
        <v>420</v>
      </c>
    </row>
    <row r="505" spans="8:18" ht="31.5">
      <c r="H505" s="10" t="s">
        <v>606</v>
      </c>
      <c r="I505" s="15">
        <v>10</v>
      </c>
      <c r="J505" s="15">
        <v>3</v>
      </c>
      <c r="K505" s="86" t="s">
        <v>540</v>
      </c>
      <c r="L505" s="87" t="s">
        <v>227</v>
      </c>
      <c r="M505" s="87" t="s">
        <v>232</v>
      </c>
      <c r="N505" s="87" t="s">
        <v>268</v>
      </c>
      <c r="O505" s="9"/>
      <c r="P505" s="165">
        <f>P506</f>
        <v>420</v>
      </c>
      <c r="Q505" s="165">
        <f t="shared" si="70"/>
        <v>420</v>
      </c>
      <c r="R505" s="165">
        <f t="shared" si="70"/>
        <v>420</v>
      </c>
    </row>
    <row r="506" spans="8:18" ht="18.75">
      <c r="H506" s="10" t="s">
        <v>40</v>
      </c>
      <c r="I506" s="15">
        <v>10</v>
      </c>
      <c r="J506" s="15">
        <v>3</v>
      </c>
      <c r="K506" s="86" t="s">
        <v>540</v>
      </c>
      <c r="L506" s="87" t="s">
        <v>227</v>
      </c>
      <c r="M506" s="87" t="s">
        <v>232</v>
      </c>
      <c r="N506" s="87" t="s">
        <v>39</v>
      </c>
      <c r="O506" s="9"/>
      <c r="P506" s="165">
        <f>P507</f>
        <v>420</v>
      </c>
      <c r="Q506" s="165">
        <f t="shared" si="70"/>
        <v>420</v>
      </c>
      <c r="R506" s="165">
        <f t="shared" si="70"/>
        <v>420</v>
      </c>
    </row>
    <row r="507" spans="8:18" ht="18.75">
      <c r="H507" s="4" t="s">
        <v>312</v>
      </c>
      <c r="I507" s="15">
        <v>10</v>
      </c>
      <c r="J507" s="15">
        <v>3</v>
      </c>
      <c r="K507" s="86" t="s">
        <v>540</v>
      </c>
      <c r="L507" s="87" t="s">
        <v>227</v>
      </c>
      <c r="M507" s="87" t="s">
        <v>232</v>
      </c>
      <c r="N507" s="87" t="s">
        <v>39</v>
      </c>
      <c r="O507" s="9">
        <v>310</v>
      </c>
      <c r="P507" s="165">
        <v>420</v>
      </c>
      <c r="Q507" s="165">
        <v>420</v>
      </c>
      <c r="R507" s="165">
        <v>420</v>
      </c>
    </row>
    <row r="508" spans="8:18" ht="19.5">
      <c r="H508" s="219" t="s">
        <v>81</v>
      </c>
      <c r="I508" s="127">
        <v>10</v>
      </c>
      <c r="J508" s="118">
        <v>4</v>
      </c>
      <c r="K508" s="119"/>
      <c r="L508" s="120"/>
      <c r="M508" s="120"/>
      <c r="N508" s="120"/>
      <c r="O508" s="125"/>
      <c r="P508" s="168">
        <f>P509</f>
        <v>5098.2</v>
      </c>
      <c r="Q508" s="168">
        <f aca="true" t="shared" si="71" ref="Q508:R510">Q509</f>
        <v>5098.2</v>
      </c>
      <c r="R508" s="168">
        <f t="shared" si="71"/>
        <v>5098.2</v>
      </c>
    </row>
    <row r="509" spans="8:18" ht="31.5">
      <c r="H509" s="25" t="s">
        <v>636</v>
      </c>
      <c r="I509" s="6">
        <v>10</v>
      </c>
      <c r="J509" s="15">
        <v>4</v>
      </c>
      <c r="K509" s="86" t="s">
        <v>239</v>
      </c>
      <c r="L509" s="87" t="s">
        <v>227</v>
      </c>
      <c r="M509" s="87" t="s">
        <v>236</v>
      </c>
      <c r="N509" s="87" t="s">
        <v>268</v>
      </c>
      <c r="O509" s="5"/>
      <c r="P509" s="167">
        <f>P510</f>
        <v>5098.2</v>
      </c>
      <c r="Q509" s="167">
        <f t="shared" si="71"/>
        <v>5098.2</v>
      </c>
      <c r="R509" s="167">
        <f t="shared" si="71"/>
        <v>5098.2</v>
      </c>
    </row>
    <row r="510" spans="8:18" ht="18.75">
      <c r="H510" s="25" t="s">
        <v>277</v>
      </c>
      <c r="I510" s="6">
        <v>10</v>
      </c>
      <c r="J510" s="15">
        <v>4</v>
      </c>
      <c r="K510" s="86" t="s">
        <v>239</v>
      </c>
      <c r="L510" s="87" t="s">
        <v>227</v>
      </c>
      <c r="M510" s="87" t="s">
        <v>228</v>
      </c>
      <c r="N510" s="87" t="s">
        <v>268</v>
      </c>
      <c r="O510" s="5"/>
      <c r="P510" s="167">
        <f>P511</f>
        <v>5098.2</v>
      </c>
      <c r="Q510" s="167">
        <f t="shared" si="71"/>
        <v>5098.2</v>
      </c>
      <c r="R510" s="167">
        <f t="shared" si="71"/>
        <v>5098.2</v>
      </c>
    </row>
    <row r="511" spans="8:18" ht="47.25">
      <c r="H511" s="25" t="s">
        <v>54</v>
      </c>
      <c r="I511" s="6">
        <v>10</v>
      </c>
      <c r="J511" s="15">
        <v>4</v>
      </c>
      <c r="K511" s="86" t="s">
        <v>239</v>
      </c>
      <c r="L511" s="87" t="s">
        <v>227</v>
      </c>
      <c r="M511" s="87" t="s">
        <v>228</v>
      </c>
      <c r="N511" s="87" t="s">
        <v>53</v>
      </c>
      <c r="O511" s="5"/>
      <c r="P511" s="167">
        <f>P512+P513</f>
        <v>5098.2</v>
      </c>
      <c r="Q511" s="167">
        <f>Q512+Q513</f>
        <v>5098.2</v>
      </c>
      <c r="R511" s="167">
        <f>R512+R513</f>
        <v>5098.2</v>
      </c>
    </row>
    <row r="512" spans="8:18" ht="18.75">
      <c r="H512" s="4" t="s">
        <v>308</v>
      </c>
      <c r="I512" s="6">
        <v>10</v>
      </c>
      <c r="J512" s="15">
        <v>4</v>
      </c>
      <c r="K512" s="86" t="s">
        <v>239</v>
      </c>
      <c r="L512" s="87" t="s">
        <v>227</v>
      </c>
      <c r="M512" s="87" t="s">
        <v>228</v>
      </c>
      <c r="N512" s="87" t="s">
        <v>53</v>
      </c>
      <c r="O512" s="5">
        <v>240</v>
      </c>
      <c r="P512" s="167">
        <v>61.2</v>
      </c>
      <c r="Q512" s="167">
        <v>61.2</v>
      </c>
      <c r="R512" s="167">
        <v>61.2</v>
      </c>
    </row>
    <row r="513" spans="8:18" ht="18.75">
      <c r="H513" s="4" t="s">
        <v>313</v>
      </c>
      <c r="I513" s="6">
        <v>10</v>
      </c>
      <c r="J513" s="15">
        <v>4</v>
      </c>
      <c r="K513" s="86" t="s">
        <v>239</v>
      </c>
      <c r="L513" s="87" t="s">
        <v>227</v>
      </c>
      <c r="M513" s="87" t="s">
        <v>228</v>
      </c>
      <c r="N513" s="87" t="s">
        <v>53</v>
      </c>
      <c r="O513" s="5">
        <v>320</v>
      </c>
      <c r="P513" s="167">
        <v>5037</v>
      </c>
      <c r="Q513" s="167">
        <v>5037</v>
      </c>
      <c r="R513" s="167">
        <v>5037</v>
      </c>
    </row>
    <row r="514" spans="8:18" ht="19.5">
      <c r="H514" s="332" t="s">
        <v>214</v>
      </c>
      <c r="I514" s="118">
        <v>10</v>
      </c>
      <c r="J514" s="118">
        <v>6</v>
      </c>
      <c r="K514" s="119"/>
      <c r="L514" s="120"/>
      <c r="M514" s="120"/>
      <c r="N514" s="120"/>
      <c r="O514" s="117"/>
      <c r="P514" s="164">
        <f>P515+P519</f>
        <v>1537.4</v>
      </c>
      <c r="Q514" s="164">
        <f>Q515+Q519</f>
        <v>1537.4</v>
      </c>
      <c r="R514" s="164">
        <f>R515+R519</f>
        <v>1592.4</v>
      </c>
    </row>
    <row r="515" spans="8:18" ht="31.5">
      <c r="H515" s="10" t="s">
        <v>570</v>
      </c>
      <c r="I515" s="15">
        <v>10</v>
      </c>
      <c r="J515" s="15">
        <v>6</v>
      </c>
      <c r="K515" s="86" t="s">
        <v>540</v>
      </c>
      <c r="L515" s="87" t="s">
        <v>227</v>
      </c>
      <c r="M515" s="87" t="s">
        <v>236</v>
      </c>
      <c r="N515" s="87" t="s">
        <v>268</v>
      </c>
      <c r="O515" s="9"/>
      <c r="P515" s="165">
        <f>P516</f>
        <v>1492.4</v>
      </c>
      <c r="Q515" s="165">
        <f aca="true" t="shared" si="72" ref="Q515:R517">Q516</f>
        <v>1492.4</v>
      </c>
      <c r="R515" s="165">
        <f t="shared" si="72"/>
        <v>1492.4</v>
      </c>
    </row>
    <row r="516" spans="8:18" ht="31.5">
      <c r="H516" s="2" t="s">
        <v>572</v>
      </c>
      <c r="I516" s="15">
        <v>10</v>
      </c>
      <c r="J516" s="15">
        <v>6</v>
      </c>
      <c r="K516" s="86" t="s">
        <v>540</v>
      </c>
      <c r="L516" s="87" t="s">
        <v>227</v>
      </c>
      <c r="M516" s="87" t="s">
        <v>230</v>
      </c>
      <c r="N516" s="87" t="s">
        <v>268</v>
      </c>
      <c r="O516" s="9"/>
      <c r="P516" s="165">
        <f>P517</f>
        <v>1492.4</v>
      </c>
      <c r="Q516" s="165">
        <f t="shared" si="72"/>
        <v>1492.4</v>
      </c>
      <c r="R516" s="165">
        <f t="shared" si="72"/>
        <v>1492.4</v>
      </c>
    </row>
    <row r="517" spans="8:18" ht="18.75">
      <c r="H517" s="223" t="s">
        <v>353</v>
      </c>
      <c r="I517" s="15">
        <v>10</v>
      </c>
      <c r="J517" s="15">
        <v>6</v>
      </c>
      <c r="K517" s="86" t="s">
        <v>540</v>
      </c>
      <c r="L517" s="87" t="s">
        <v>227</v>
      </c>
      <c r="M517" s="87" t="s">
        <v>230</v>
      </c>
      <c r="N517" s="87" t="s">
        <v>352</v>
      </c>
      <c r="O517" s="9"/>
      <c r="P517" s="165">
        <f>P518</f>
        <v>1492.4</v>
      </c>
      <c r="Q517" s="165">
        <f t="shared" si="72"/>
        <v>1492.4</v>
      </c>
      <c r="R517" s="165">
        <f t="shared" si="72"/>
        <v>1492.4</v>
      </c>
    </row>
    <row r="518" spans="8:18" ht="18.75">
      <c r="H518" s="10" t="s">
        <v>211</v>
      </c>
      <c r="I518" s="15">
        <v>10</v>
      </c>
      <c r="J518" s="15">
        <v>6</v>
      </c>
      <c r="K518" s="86" t="s">
        <v>540</v>
      </c>
      <c r="L518" s="87" t="s">
        <v>227</v>
      </c>
      <c r="M518" s="87" t="s">
        <v>230</v>
      </c>
      <c r="N518" s="87" t="s">
        <v>352</v>
      </c>
      <c r="O518" s="9">
        <v>120</v>
      </c>
      <c r="P518" s="165">
        <v>1492.4</v>
      </c>
      <c r="Q518" s="165">
        <v>1492.4</v>
      </c>
      <c r="R518" s="165">
        <v>1492.4</v>
      </c>
    </row>
    <row r="519" spans="8:18" ht="31.5">
      <c r="H519" s="2" t="s">
        <v>608</v>
      </c>
      <c r="I519" s="15">
        <v>10</v>
      </c>
      <c r="J519" s="15">
        <v>6</v>
      </c>
      <c r="K519" s="86" t="s">
        <v>548</v>
      </c>
      <c r="L519" s="87" t="s">
        <v>227</v>
      </c>
      <c r="M519" s="87" t="s">
        <v>236</v>
      </c>
      <c r="N519" s="87" t="s">
        <v>268</v>
      </c>
      <c r="O519" s="9"/>
      <c r="P519" s="165">
        <f>P520</f>
        <v>45</v>
      </c>
      <c r="Q519" s="165">
        <f aca="true" t="shared" si="73" ref="Q519:R521">Q520</f>
        <v>45</v>
      </c>
      <c r="R519" s="165">
        <f t="shared" si="73"/>
        <v>100</v>
      </c>
    </row>
    <row r="520" spans="8:18" ht="31.5">
      <c r="H520" s="10" t="s">
        <v>609</v>
      </c>
      <c r="I520" s="15">
        <v>10</v>
      </c>
      <c r="J520" s="15">
        <v>6</v>
      </c>
      <c r="K520" s="86" t="s">
        <v>548</v>
      </c>
      <c r="L520" s="87" t="s">
        <v>227</v>
      </c>
      <c r="M520" s="87" t="s">
        <v>244</v>
      </c>
      <c r="N520" s="87" t="s">
        <v>268</v>
      </c>
      <c r="O520" s="9"/>
      <c r="P520" s="165">
        <f>P521</f>
        <v>45</v>
      </c>
      <c r="Q520" s="165">
        <f t="shared" si="73"/>
        <v>45</v>
      </c>
      <c r="R520" s="165">
        <f t="shared" si="73"/>
        <v>100</v>
      </c>
    </row>
    <row r="521" spans="8:18" ht="18.75">
      <c r="H521" s="2" t="s">
        <v>498</v>
      </c>
      <c r="I521" s="15">
        <v>10</v>
      </c>
      <c r="J521" s="15">
        <v>6</v>
      </c>
      <c r="K521" s="86" t="s">
        <v>548</v>
      </c>
      <c r="L521" s="87" t="s">
        <v>227</v>
      </c>
      <c r="M521" s="87" t="s">
        <v>244</v>
      </c>
      <c r="N521" s="87" t="s">
        <v>549</v>
      </c>
      <c r="O521" s="9"/>
      <c r="P521" s="165">
        <f>P522</f>
        <v>45</v>
      </c>
      <c r="Q521" s="165">
        <f t="shared" si="73"/>
        <v>45</v>
      </c>
      <c r="R521" s="165">
        <f t="shared" si="73"/>
        <v>100</v>
      </c>
    </row>
    <row r="522" spans="8:18" ht="31.5">
      <c r="H522" s="223" t="s">
        <v>469</v>
      </c>
      <c r="I522" s="15">
        <v>10</v>
      </c>
      <c r="J522" s="15">
        <v>6</v>
      </c>
      <c r="K522" s="86" t="s">
        <v>548</v>
      </c>
      <c r="L522" s="87" t="s">
        <v>227</v>
      </c>
      <c r="M522" s="87" t="s">
        <v>244</v>
      </c>
      <c r="N522" s="87" t="s">
        <v>549</v>
      </c>
      <c r="O522" s="9">
        <v>630</v>
      </c>
      <c r="P522" s="165">
        <v>45</v>
      </c>
      <c r="Q522" s="165">
        <v>45</v>
      </c>
      <c r="R522" s="165">
        <v>100</v>
      </c>
    </row>
    <row r="523" spans="8:18" ht="19.5">
      <c r="H523" s="333" t="s">
        <v>257</v>
      </c>
      <c r="I523" s="118">
        <v>11</v>
      </c>
      <c r="J523" s="118" t="s">
        <v>269</v>
      </c>
      <c r="K523" s="119"/>
      <c r="L523" s="120"/>
      <c r="M523" s="120"/>
      <c r="N523" s="120"/>
      <c r="O523" s="117"/>
      <c r="P523" s="164">
        <f aca="true" t="shared" si="74" ref="P523:R524">P524</f>
        <v>13470.2</v>
      </c>
      <c r="Q523" s="164">
        <f t="shared" si="74"/>
        <v>13500.599999999999</v>
      </c>
      <c r="R523" s="164">
        <f t="shared" si="74"/>
        <v>13587.3</v>
      </c>
    </row>
    <row r="524" spans="8:18" ht="19.5">
      <c r="H524" s="333" t="s">
        <v>258</v>
      </c>
      <c r="I524" s="118">
        <v>11</v>
      </c>
      <c r="J524" s="118">
        <v>1</v>
      </c>
      <c r="K524" s="119"/>
      <c r="L524" s="120"/>
      <c r="M524" s="120"/>
      <c r="N524" s="120"/>
      <c r="O524" s="117"/>
      <c r="P524" s="164">
        <f t="shared" si="74"/>
        <v>13470.2</v>
      </c>
      <c r="Q524" s="164">
        <f t="shared" si="74"/>
        <v>13500.599999999999</v>
      </c>
      <c r="R524" s="164">
        <f t="shared" si="74"/>
        <v>13587.3</v>
      </c>
    </row>
    <row r="525" spans="8:18" ht="31.5">
      <c r="H525" s="223" t="s">
        <v>610</v>
      </c>
      <c r="I525" s="15">
        <v>11</v>
      </c>
      <c r="J525" s="15">
        <v>1</v>
      </c>
      <c r="K525" s="86" t="s">
        <v>244</v>
      </c>
      <c r="L525" s="87" t="s">
        <v>227</v>
      </c>
      <c r="M525" s="87" t="s">
        <v>236</v>
      </c>
      <c r="N525" s="87" t="s">
        <v>268</v>
      </c>
      <c r="O525" s="9"/>
      <c r="P525" s="165">
        <f>P526+P531</f>
        <v>13470.2</v>
      </c>
      <c r="Q525" s="165">
        <f>Q526+Q531</f>
        <v>13500.599999999999</v>
      </c>
      <c r="R525" s="165">
        <f>R526+R531</f>
        <v>13587.3</v>
      </c>
    </row>
    <row r="526" spans="8:18" ht="18.75">
      <c r="H526" s="10" t="s">
        <v>45</v>
      </c>
      <c r="I526" s="15">
        <v>11</v>
      </c>
      <c r="J526" s="15">
        <v>1</v>
      </c>
      <c r="K526" s="86" t="s">
        <v>244</v>
      </c>
      <c r="L526" s="87" t="s">
        <v>227</v>
      </c>
      <c r="M526" s="87" t="s">
        <v>243</v>
      </c>
      <c r="N526" s="87" t="s">
        <v>268</v>
      </c>
      <c r="O526" s="9"/>
      <c r="P526" s="165">
        <f>P527+P529</f>
        <v>12803.5</v>
      </c>
      <c r="Q526" s="165">
        <f>Q527+Q529</f>
        <v>13167.3</v>
      </c>
      <c r="R526" s="165">
        <f>R527+R529</f>
        <v>13254</v>
      </c>
    </row>
    <row r="527" spans="8:18" ht="18.75">
      <c r="H527" s="2" t="s">
        <v>44</v>
      </c>
      <c r="I527" s="15">
        <v>11</v>
      </c>
      <c r="J527" s="15">
        <v>1</v>
      </c>
      <c r="K527" s="86" t="s">
        <v>244</v>
      </c>
      <c r="L527" s="87" t="s">
        <v>227</v>
      </c>
      <c r="M527" s="87" t="s">
        <v>243</v>
      </c>
      <c r="N527" s="87" t="s">
        <v>43</v>
      </c>
      <c r="O527" s="9"/>
      <c r="P527" s="165">
        <f>P528</f>
        <v>10719.6</v>
      </c>
      <c r="Q527" s="165">
        <f>Q528</f>
        <v>11000</v>
      </c>
      <c r="R527" s="165">
        <f>R528</f>
        <v>11000</v>
      </c>
    </row>
    <row r="528" spans="8:18" ht="18.75">
      <c r="H528" s="10" t="s">
        <v>310</v>
      </c>
      <c r="I528" s="15">
        <v>11</v>
      </c>
      <c r="J528" s="15">
        <v>1</v>
      </c>
      <c r="K528" s="86" t="s">
        <v>244</v>
      </c>
      <c r="L528" s="87" t="s">
        <v>227</v>
      </c>
      <c r="M528" s="87" t="s">
        <v>243</v>
      </c>
      <c r="N528" s="87" t="s">
        <v>43</v>
      </c>
      <c r="O528" s="9">
        <v>610</v>
      </c>
      <c r="P528" s="165">
        <v>10719.6</v>
      </c>
      <c r="Q528" s="165">
        <v>11000</v>
      </c>
      <c r="R528" s="165">
        <v>11000</v>
      </c>
    </row>
    <row r="529" spans="8:18" ht="31.5">
      <c r="H529" s="10" t="s">
        <v>387</v>
      </c>
      <c r="I529" s="15">
        <v>11</v>
      </c>
      <c r="J529" s="15">
        <v>1</v>
      </c>
      <c r="K529" s="86" t="s">
        <v>244</v>
      </c>
      <c r="L529" s="87" t="s">
        <v>227</v>
      </c>
      <c r="M529" s="87" t="s">
        <v>243</v>
      </c>
      <c r="N529" s="87" t="s">
        <v>386</v>
      </c>
      <c r="O529" s="9"/>
      <c r="P529" s="165">
        <f>P530</f>
        <v>2083.9</v>
      </c>
      <c r="Q529" s="165">
        <f>Q530</f>
        <v>2167.3</v>
      </c>
      <c r="R529" s="165">
        <f>R530</f>
        <v>2254</v>
      </c>
    </row>
    <row r="530" spans="8:18" ht="18.75">
      <c r="H530" s="10" t="s">
        <v>310</v>
      </c>
      <c r="I530" s="15">
        <v>11</v>
      </c>
      <c r="J530" s="15">
        <v>1</v>
      </c>
      <c r="K530" s="86" t="s">
        <v>244</v>
      </c>
      <c r="L530" s="87" t="s">
        <v>227</v>
      </c>
      <c r="M530" s="87" t="s">
        <v>243</v>
      </c>
      <c r="N530" s="87" t="s">
        <v>386</v>
      </c>
      <c r="O530" s="9">
        <v>610</v>
      </c>
      <c r="P530" s="165">
        <v>2083.9</v>
      </c>
      <c r="Q530" s="165">
        <v>2167.3</v>
      </c>
      <c r="R530" s="165">
        <v>2254</v>
      </c>
    </row>
    <row r="531" spans="8:18" ht="31.5">
      <c r="H531" s="223" t="s">
        <v>468</v>
      </c>
      <c r="I531" s="15">
        <v>11</v>
      </c>
      <c r="J531" s="15">
        <v>1</v>
      </c>
      <c r="K531" s="86" t="s">
        <v>244</v>
      </c>
      <c r="L531" s="87" t="s">
        <v>227</v>
      </c>
      <c r="M531" s="87" t="s">
        <v>244</v>
      </c>
      <c r="N531" s="87" t="s">
        <v>268</v>
      </c>
      <c r="O531" s="9"/>
      <c r="P531" s="165">
        <f aca="true" t="shared" si="75" ref="P531:R532">P532</f>
        <v>666.7</v>
      </c>
      <c r="Q531" s="165">
        <f t="shared" si="75"/>
        <v>333.3</v>
      </c>
      <c r="R531" s="165">
        <f t="shared" si="75"/>
        <v>333.3</v>
      </c>
    </row>
    <row r="532" spans="8:18" ht="31.5">
      <c r="H532" s="10" t="s">
        <v>397</v>
      </c>
      <c r="I532" s="15">
        <v>11</v>
      </c>
      <c r="J532" s="15">
        <v>1</v>
      </c>
      <c r="K532" s="86" t="s">
        <v>244</v>
      </c>
      <c r="L532" s="87" t="s">
        <v>227</v>
      </c>
      <c r="M532" s="87" t="s">
        <v>244</v>
      </c>
      <c r="N532" s="87" t="s">
        <v>283</v>
      </c>
      <c r="O532" s="9"/>
      <c r="P532" s="165">
        <f t="shared" si="75"/>
        <v>666.7</v>
      </c>
      <c r="Q532" s="165">
        <f t="shared" si="75"/>
        <v>333.3</v>
      </c>
      <c r="R532" s="165">
        <f t="shared" si="75"/>
        <v>333.3</v>
      </c>
    </row>
    <row r="533" spans="8:18" ht="18.75">
      <c r="H533" s="10" t="s">
        <v>310</v>
      </c>
      <c r="I533" s="15">
        <v>11</v>
      </c>
      <c r="J533" s="15">
        <v>1</v>
      </c>
      <c r="K533" s="86" t="s">
        <v>244</v>
      </c>
      <c r="L533" s="87" t="s">
        <v>227</v>
      </c>
      <c r="M533" s="87" t="s">
        <v>244</v>
      </c>
      <c r="N533" s="87" t="s">
        <v>283</v>
      </c>
      <c r="O533" s="9">
        <v>610</v>
      </c>
      <c r="P533" s="165">
        <v>666.7</v>
      </c>
      <c r="Q533" s="165">
        <v>333.3</v>
      </c>
      <c r="R533" s="165">
        <v>333.3</v>
      </c>
    </row>
    <row r="534" spans="8:18" ht="18.75">
      <c r="H534" s="109" t="s">
        <v>210</v>
      </c>
      <c r="I534" s="82"/>
      <c r="J534" s="82"/>
      <c r="K534" s="83"/>
      <c r="L534" s="84"/>
      <c r="M534" s="84"/>
      <c r="N534" s="84"/>
      <c r="O534" s="8"/>
      <c r="P534" s="163">
        <f>P156+P163+P199+P254+P324+P339+P445+P468+P474+P523+P15</f>
        <v>1351308.7999999998</v>
      </c>
      <c r="Q534" s="163">
        <f>Q156+Q163+Q199+Q254+Q324+Q339+Q445+Q468+Q474+Q523+Q15</f>
        <v>1145729</v>
      </c>
      <c r="R534" s="163">
        <f>R156+R163+R199+R254+R324+R339+R445+R468+R474+R523+R15</f>
        <v>626922.1000000001</v>
      </c>
    </row>
    <row r="535" spans="8:18" ht="18.75">
      <c r="H535" s="235" t="s">
        <v>374</v>
      </c>
      <c r="I535" s="236"/>
      <c r="J535" s="236"/>
      <c r="K535" s="237"/>
      <c r="L535" s="238"/>
      <c r="M535" s="238"/>
      <c r="N535" s="239"/>
      <c r="O535" s="236"/>
      <c r="P535" s="240" t="s">
        <v>269</v>
      </c>
      <c r="Q535" s="241">
        <v>8900</v>
      </c>
      <c r="R535" s="241">
        <v>18300</v>
      </c>
    </row>
    <row r="536" spans="8:18" ht="18.75">
      <c r="H536" s="235" t="s">
        <v>345</v>
      </c>
      <c r="I536" s="236"/>
      <c r="J536" s="236"/>
      <c r="K536" s="237"/>
      <c r="L536" s="238"/>
      <c r="M536" s="238"/>
      <c r="N536" s="239"/>
      <c r="O536" s="236"/>
      <c r="P536" s="241">
        <f>P534</f>
        <v>1351308.7999999998</v>
      </c>
      <c r="Q536" s="241">
        <f>Q534+Q535</f>
        <v>1154629</v>
      </c>
      <c r="R536" s="241">
        <f>R534+R535</f>
        <v>645222.1000000001</v>
      </c>
    </row>
  </sheetData>
  <sheetProtection/>
  <mergeCells count="16">
    <mergeCell ref="O1:P1"/>
    <mergeCell ref="O2:Q2"/>
    <mergeCell ref="O3:Q3"/>
    <mergeCell ref="K14:N14"/>
    <mergeCell ref="K12:N13"/>
    <mergeCell ref="O12:O13"/>
    <mergeCell ref="P12:R12"/>
    <mergeCell ref="H12:H13"/>
    <mergeCell ref="I4:R4"/>
    <mergeCell ref="I5:R5"/>
    <mergeCell ref="I6:R6"/>
    <mergeCell ref="I7:R7"/>
    <mergeCell ref="I8:R8"/>
    <mergeCell ref="H10:R10"/>
    <mergeCell ref="I12:I13"/>
    <mergeCell ref="J12:J13"/>
  </mergeCells>
  <printOptions/>
  <pageMargins left="0.56" right="0.27" top="0.33" bottom="0.52" header="0.5118110236220472" footer="0.5118110236220472"/>
  <pageSetup fitToHeight="0" fitToWidth="1" horizontalDpi="600" verticalDpi="600" orientation="portrait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634"/>
  <sheetViews>
    <sheetView showGridLines="0" zoomScale="90" zoomScaleNormal="90" zoomScaleSheetLayoutView="100" workbookViewId="0" topLeftCell="H194">
      <selection activeCell="H200" sqref="H200"/>
    </sheetView>
  </sheetViews>
  <sheetFormatPr defaultColWidth="9.140625" defaultRowHeight="15"/>
  <cols>
    <col min="1" max="6" width="0" style="26" hidden="1" customWidth="1"/>
    <col min="7" max="7" width="7.140625" style="26" hidden="1" customWidth="1"/>
    <col min="8" max="8" width="113.140625" style="216" customWidth="1"/>
    <col min="9" max="9" width="7.8515625" style="142" customWidth="1"/>
    <col min="10" max="10" width="5.140625" style="142" customWidth="1"/>
    <col min="11" max="11" width="5.00390625" style="142" customWidth="1"/>
    <col min="12" max="12" width="5.7109375" style="217" customWidth="1"/>
    <col min="13" max="14" width="4.28125" style="217" customWidth="1"/>
    <col min="15" max="15" width="10.28125" style="217" customWidth="1"/>
    <col min="16" max="16" width="9.140625" style="142" customWidth="1"/>
    <col min="17" max="17" width="26.140625" style="59" customWidth="1"/>
    <col min="18" max="18" width="19.140625" style="218" customWidth="1"/>
    <col min="19" max="19" width="20.7109375" style="218" customWidth="1"/>
    <col min="20" max="16384" width="9.140625" style="26" customWidth="1"/>
  </cols>
  <sheetData>
    <row r="1" ht="15.75" hidden="1">
      <c r="I1" s="143" t="s">
        <v>508</v>
      </c>
    </row>
    <row r="2" ht="15.75" hidden="1">
      <c r="I2" s="143" t="s">
        <v>504</v>
      </c>
    </row>
    <row r="3" ht="15.75" hidden="1">
      <c r="I3" s="62" t="s">
        <v>209</v>
      </c>
    </row>
    <row r="4" spans="8:19" ht="15.75">
      <c r="H4" s="220"/>
      <c r="I4" s="401" t="s">
        <v>522</v>
      </c>
      <c r="J4" s="401"/>
      <c r="K4" s="401"/>
      <c r="L4" s="401"/>
      <c r="M4" s="401"/>
      <c r="N4" s="401"/>
      <c r="O4" s="401"/>
      <c r="P4" s="401"/>
      <c r="Q4" s="401"/>
      <c r="R4" s="401"/>
      <c r="S4" s="401"/>
    </row>
    <row r="5" spans="9:19" ht="15.75">
      <c r="I5" s="401" t="s">
        <v>523</v>
      </c>
      <c r="J5" s="401"/>
      <c r="K5" s="401"/>
      <c r="L5" s="401"/>
      <c r="M5" s="401"/>
      <c r="N5" s="401"/>
      <c r="O5" s="401"/>
      <c r="P5" s="401"/>
      <c r="Q5" s="401"/>
      <c r="R5" s="401"/>
      <c r="S5" s="401"/>
    </row>
    <row r="6" spans="9:19" ht="15.75">
      <c r="I6" s="401" t="s">
        <v>524</v>
      </c>
      <c r="J6" s="401"/>
      <c r="K6" s="401"/>
      <c r="L6" s="401"/>
      <c r="M6" s="401"/>
      <c r="N6" s="401"/>
      <c r="O6" s="401"/>
      <c r="P6" s="401"/>
      <c r="Q6" s="401"/>
      <c r="R6" s="401"/>
      <c r="S6" s="401"/>
    </row>
    <row r="7" spans="1:19" ht="15.75">
      <c r="A7" s="60"/>
      <c r="B7" s="60"/>
      <c r="C7" s="60"/>
      <c r="D7" s="60"/>
      <c r="E7" s="60"/>
      <c r="F7" s="60"/>
      <c r="G7" s="60"/>
      <c r="H7" s="61"/>
      <c r="I7" s="395" t="s">
        <v>525</v>
      </c>
      <c r="J7" s="395"/>
      <c r="K7" s="395"/>
      <c r="L7" s="395"/>
      <c r="M7" s="395"/>
      <c r="N7" s="395"/>
      <c r="O7" s="395"/>
      <c r="P7" s="395"/>
      <c r="Q7" s="395"/>
      <c r="R7" s="395"/>
      <c r="S7" s="395"/>
    </row>
    <row r="8" spans="1:19" ht="15.75">
      <c r="A8" s="60"/>
      <c r="B8" s="60"/>
      <c r="C8" s="60"/>
      <c r="D8" s="60"/>
      <c r="E8" s="60"/>
      <c r="F8" s="60"/>
      <c r="G8" s="60"/>
      <c r="H8" s="61"/>
      <c r="I8" s="395" t="s">
        <v>526</v>
      </c>
      <c r="J8" s="395"/>
      <c r="K8" s="395"/>
      <c r="L8" s="395"/>
      <c r="M8" s="395"/>
      <c r="N8" s="395"/>
      <c r="O8" s="395"/>
      <c r="P8" s="395"/>
      <c r="Q8" s="395"/>
      <c r="R8" s="395"/>
      <c r="S8" s="395"/>
    </row>
    <row r="9" spans="1:17" ht="15.75">
      <c r="A9" s="60"/>
      <c r="B9" s="60"/>
      <c r="C9" s="60"/>
      <c r="D9" s="60"/>
      <c r="E9" s="60"/>
      <c r="F9" s="60"/>
      <c r="G9" s="60"/>
      <c r="H9" s="61" t="s">
        <v>269</v>
      </c>
      <c r="I9" s="65" t="s">
        <v>269</v>
      </c>
      <c r="J9" s="66" t="s">
        <v>269</v>
      </c>
      <c r="K9" s="66"/>
      <c r="L9" s="63"/>
      <c r="M9" s="63"/>
      <c r="N9" s="63"/>
      <c r="O9" s="63" t="s">
        <v>269</v>
      </c>
      <c r="P9" s="66"/>
      <c r="Q9" s="64"/>
    </row>
    <row r="10" spans="1:19" ht="43.5" customHeight="1">
      <c r="A10" s="67"/>
      <c r="B10" s="67"/>
      <c r="C10" s="67"/>
      <c r="D10" s="67"/>
      <c r="E10" s="67"/>
      <c r="F10" s="67"/>
      <c r="G10" s="67"/>
      <c r="H10" s="425" t="s">
        <v>527</v>
      </c>
      <c r="I10" s="425"/>
      <c r="J10" s="425"/>
      <c r="K10" s="425"/>
      <c r="L10" s="425"/>
      <c r="M10" s="425"/>
      <c r="N10" s="425"/>
      <c r="O10" s="425"/>
      <c r="P10" s="425"/>
      <c r="Q10" s="425"/>
      <c r="R10" s="425"/>
      <c r="S10" s="425"/>
    </row>
    <row r="11" spans="1:19" ht="16.5" thickBot="1">
      <c r="A11" s="69"/>
      <c r="B11" s="69"/>
      <c r="C11" s="69"/>
      <c r="D11" s="69"/>
      <c r="E11" s="69"/>
      <c r="F11" s="69"/>
      <c r="G11" s="69"/>
      <c r="H11" s="61"/>
      <c r="I11" s="65"/>
      <c r="J11" s="65"/>
      <c r="K11" s="65"/>
      <c r="L11" s="68"/>
      <c r="M11" s="68"/>
      <c r="N11" s="68"/>
      <c r="O11" s="68"/>
      <c r="P11" s="65"/>
      <c r="Q11" s="183" t="s">
        <v>269</v>
      </c>
      <c r="R11" s="424"/>
      <c r="S11" s="424"/>
    </row>
    <row r="12" spans="1:19" ht="31.5">
      <c r="A12" s="70"/>
      <c r="B12" s="70" t="s">
        <v>205</v>
      </c>
      <c r="C12" s="71" t="s">
        <v>204</v>
      </c>
      <c r="D12" s="71" t="s">
        <v>203</v>
      </c>
      <c r="E12" s="71" t="s">
        <v>202</v>
      </c>
      <c r="F12" s="71" t="s">
        <v>201</v>
      </c>
      <c r="G12" s="71" t="s">
        <v>200</v>
      </c>
      <c r="H12" s="393" t="s">
        <v>199</v>
      </c>
      <c r="I12" s="399" t="s">
        <v>198</v>
      </c>
      <c r="J12" s="399" t="s">
        <v>197</v>
      </c>
      <c r="K12" s="393" t="s">
        <v>196</v>
      </c>
      <c r="L12" s="405" t="s">
        <v>195</v>
      </c>
      <c r="M12" s="406"/>
      <c r="N12" s="406"/>
      <c r="O12" s="407"/>
      <c r="P12" s="393" t="s">
        <v>194</v>
      </c>
      <c r="Q12" s="411" t="s">
        <v>206</v>
      </c>
      <c r="R12" s="412"/>
      <c r="S12" s="413"/>
    </row>
    <row r="13" spans="1:19" ht="15.75">
      <c r="A13" s="159"/>
      <c r="B13" s="159"/>
      <c r="C13" s="159"/>
      <c r="D13" s="159"/>
      <c r="E13" s="159"/>
      <c r="F13" s="159"/>
      <c r="G13" s="159"/>
      <c r="H13" s="394"/>
      <c r="I13" s="400"/>
      <c r="J13" s="400"/>
      <c r="K13" s="394"/>
      <c r="L13" s="408"/>
      <c r="M13" s="409"/>
      <c r="N13" s="409"/>
      <c r="O13" s="410"/>
      <c r="P13" s="394"/>
      <c r="Q13" s="182" t="s">
        <v>284</v>
      </c>
      <c r="R13" s="182" t="s">
        <v>489</v>
      </c>
      <c r="S13" s="182" t="s">
        <v>514</v>
      </c>
    </row>
    <row r="14" spans="1:19" ht="15.75">
      <c r="A14" s="72"/>
      <c r="B14" s="73"/>
      <c r="C14" s="73"/>
      <c r="D14" s="73"/>
      <c r="E14" s="73"/>
      <c r="F14" s="73"/>
      <c r="G14" s="74"/>
      <c r="H14" s="75">
        <v>1</v>
      </c>
      <c r="I14" s="76">
        <v>2</v>
      </c>
      <c r="J14" s="77">
        <v>3</v>
      </c>
      <c r="K14" s="75">
        <v>4</v>
      </c>
      <c r="L14" s="402">
        <v>5</v>
      </c>
      <c r="M14" s="403"/>
      <c r="N14" s="403"/>
      <c r="O14" s="404"/>
      <c r="P14" s="75">
        <v>6</v>
      </c>
      <c r="Q14" s="78">
        <v>7</v>
      </c>
      <c r="R14" s="221">
        <v>8</v>
      </c>
      <c r="S14" s="221">
        <v>9</v>
      </c>
    </row>
    <row r="15" spans="1:19" s="222" customFormat="1" ht="18.75">
      <c r="A15" s="418">
        <v>1</v>
      </c>
      <c r="B15" s="418"/>
      <c r="C15" s="418"/>
      <c r="D15" s="418"/>
      <c r="E15" s="418"/>
      <c r="F15" s="418"/>
      <c r="G15" s="111">
        <v>120</v>
      </c>
      <c r="H15" s="27" t="s">
        <v>531</v>
      </c>
      <c r="I15" s="13">
        <v>666</v>
      </c>
      <c r="J15" s="14" t="s">
        <v>212</v>
      </c>
      <c r="K15" s="14" t="s">
        <v>212</v>
      </c>
      <c r="L15" s="112" t="s">
        <v>212</v>
      </c>
      <c r="M15" s="113" t="s">
        <v>212</v>
      </c>
      <c r="N15" s="113"/>
      <c r="O15" s="113" t="s">
        <v>212</v>
      </c>
      <c r="P15" s="13" t="s">
        <v>212</v>
      </c>
      <c r="Q15" s="163">
        <f>Q16+Q33</f>
        <v>4982.799999999999</v>
      </c>
      <c r="R15" s="163">
        <f>R16+R33</f>
        <v>4462.8</v>
      </c>
      <c r="S15" s="163">
        <f>S16+S33</f>
        <v>3790.1</v>
      </c>
    </row>
    <row r="16" spans="1:19" s="320" customFormat="1" ht="19.5">
      <c r="A16" s="314"/>
      <c r="B16" s="314"/>
      <c r="C16" s="314"/>
      <c r="D16" s="314"/>
      <c r="E16" s="314"/>
      <c r="F16" s="314"/>
      <c r="G16" s="315"/>
      <c r="H16" s="301" t="s">
        <v>242</v>
      </c>
      <c r="I16" s="316">
        <v>666</v>
      </c>
      <c r="J16" s="317">
        <v>1</v>
      </c>
      <c r="K16" s="317" t="s">
        <v>269</v>
      </c>
      <c r="L16" s="318"/>
      <c r="M16" s="319"/>
      <c r="N16" s="319"/>
      <c r="O16" s="319"/>
      <c r="P16" s="316"/>
      <c r="Q16" s="164">
        <f>Q17+Q24</f>
        <v>4502.799999999999</v>
      </c>
      <c r="R16" s="164">
        <f>R17+R24</f>
        <v>3982.8</v>
      </c>
      <c r="S16" s="164">
        <f>S17+S24</f>
        <v>3310.1</v>
      </c>
    </row>
    <row r="17" spans="1:19" s="146" customFormat="1" ht="31.5">
      <c r="A17" s="422">
        <v>100</v>
      </c>
      <c r="B17" s="422"/>
      <c r="C17" s="423"/>
      <c r="D17" s="423"/>
      <c r="E17" s="423"/>
      <c r="F17" s="423"/>
      <c r="G17" s="115">
        <v>120</v>
      </c>
      <c r="H17" s="116" t="s">
        <v>192</v>
      </c>
      <c r="I17" s="117">
        <v>666</v>
      </c>
      <c r="J17" s="118">
        <v>1</v>
      </c>
      <c r="K17" s="118">
        <v>3</v>
      </c>
      <c r="L17" s="119"/>
      <c r="M17" s="120"/>
      <c r="N17" s="120"/>
      <c r="O17" s="120"/>
      <c r="P17" s="117"/>
      <c r="Q17" s="164">
        <f>Q18</f>
        <v>4183.799999999999</v>
      </c>
      <c r="R17" s="164">
        <f>R18</f>
        <v>3663.8</v>
      </c>
      <c r="S17" s="164">
        <f>S18</f>
        <v>2991.1</v>
      </c>
    </row>
    <row r="18" spans="1:19" s="246" customFormat="1" ht="18.75">
      <c r="A18" s="243"/>
      <c r="B18" s="244"/>
      <c r="C18" s="420">
        <v>104</v>
      </c>
      <c r="D18" s="421"/>
      <c r="E18" s="421"/>
      <c r="F18" s="421"/>
      <c r="G18" s="245">
        <v>120</v>
      </c>
      <c r="H18" s="10" t="s">
        <v>234</v>
      </c>
      <c r="I18" s="9">
        <v>666</v>
      </c>
      <c r="J18" s="15">
        <v>1</v>
      </c>
      <c r="K18" s="15">
        <v>3</v>
      </c>
      <c r="L18" s="86" t="s">
        <v>235</v>
      </c>
      <c r="M18" s="87" t="s">
        <v>227</v>
      </c>
      <c r="N18" s="87" t="s">
        <v>236</v>
      </c>
      <c r="O18" s="87" t="s">
        <v>268</v>
      </c>
      <c r="P18" s="9"/>
      <c r="Q18" s="165">
        <f>Q19+Q22</f>
        <v>4183.799999999999</v>
      </c>
      <c r="R18" s="165">
        <f>R19+R22</f>
        <v>3663.8</v>
      </c>
      <c r="S18" s="165">
        <f>S19+S22</f>
        <v>2991.1</v>
      </c>
    </row>
    <row r="19" spans="1:19" ht="18.75">
      <c r="A19" s="90"/>
      <c r="B19" s="89"/>
      <c r="C19" s="88"/>
      <c r="D19" s="85"/>
      <c r="E19" s="85"/>
      <c r="F19" s="85"/>
      <c r="G19" s="80"/>
      <c r="H19" s="10" t="s">
        <v>334</v>
      </c>
      <c r="I19" s="9">
        <v>666</v>
      </c>
      <c r="J19" s="15">
        <v>1</v>
      </c>
      <c r="K19" s="15">
        <v>3</v>
      </c>
      <c r="L19" s="15">
        <v>92</v>
      </c>
      <c r="M19" s="87" t="s">
        <v>227</v>
      </c>
      <c r="N19" s="87" t="s">
        <v>236</v>
      </c>
      <c r="O19" s="87" t="s">
        <v>271</v>
      </c>
      <c r="P19" s="9"/>
      <c r="Q19" s="165">
        <f>Q20+Q21</f>
        <v>3712.7999999999997</v>
      </c>
      <c r="R19" s="165">
        <f>R20+R21</f>
        <v>3173.9</v>
      </c>
      <c r="S19" s="165">
        <f>S20+S21</f>
        <v>2481.6</v>
      </c>
    </row>
    <row r="20" spans="1:19" ht="18.75">
      <c r="A20" s="90"/>
      <c r="B20" s="89"/>
      <c r="C20" s="88"/>
      <c r="D20" s="85"/>
      <c r="E20" s="85"/>
      <c r="F20" s="85"/>
      <c r="G20" s="80"/>
      <c r="H20" s="10" t="s">
        <v>211</v>
      </c>
      <c r="I20" s="9">
        <v>666</v>
      </c>
      <c r="J20" s="15">
        <v>1</v>
      </c>
      <c r="K20" s="15">
        <v>3</v>
      </c>
      <c r="L20" s="15">
        <v>92</v>
      </c>
      <c r="M20" s="87" t="s">
        <v>227</v>
      </c>
      <c r="N20" s="87" t="s">
        <v>236</v>
      </c>
      <c r="O20" s="87" t="s">
        <v>271</v>
      </c>
      <c r="P20" s="9">
        <v>120</v>
      </c>
      <c r="Q20" s="165">
        <v>2238.7</v>
      </c>
      <c r="R20" s="165">
        <v>2388.9</v>
      </c>
      <c r="S20" s="165">
        <v>2481.6</v>
      </c>
    </row>
    <row r="21" spans="1:19" ht="18.75">
      <c r="A21" s="90"/>
      <c r="B21" s="89"/>
      <c r="C21" s="88"/>
      <c r="D21" s="416">
        <v>20000</v>
      </c>
      <c r="E21" s="417"/>
      <c r="F21" s="417"/>
      <c r="G21" s="80">
        <v>120</v>
      </c>
      <c r="H21" s="10" t="s">
        <v>308</v>
      </c>
      <c r="I21" s="9">
        <v>666</v>
      </c>
      <c r="J21" s="15">
        <v>1</v>
      </c>
      <c r="K21" s="15">
        <v>3</v>
      </c>
      <c r="L21" s="15">
        <v>92</v>
      </c>
      <c r="M21" s="87" t="s">
        <v>227</v>
      </c>
      <c r="N21" s="87" t="s">
        <v>236</v>
      </c>
      <c r="O21" s="87" t="s">
        <v>271</v>
      </c>
      <c r="P21" s="9">
        <v>240</v>
      </c>
      <c r="Q21" s="165">
        <v>1474.1</v>
      </c>
      <c r="R21" s="165">
        <v>785</v>
      </c>
      <c r="S21" s="165">
        <v>0</v>
      </c>
    </row>
    <row r="22" spans="1:19" ht="31.5">
      <c r="A22" s="90"/>
      <c r="B22" s="89"/>
      <c r="C22" s="88"/>
      <c r="D22" s="92"/>
      <c r="E22" s="93"/>
      <c r="F22" s="93"/>
      <c r="G22" s="80"/>
      <c r="H22" s="10" t="s">
        <v>387</v>
      </c>
      <c r="I22" s="5">
        <v>666</v>
      </c>
      <c r="J22" s="15">
        <v>1</v>
      </c>
      <c r="K22" s="15">
        <v>3</v>
      </c>
      <c r="L22" s="15">
        <v>92</v>
      </c>
      <c r="M22" s="87" t="s">
        <v>227</v>
      </c>
      <c r="N22" s="87" t="s">
        <v>236</v>
      </c>
      <c r="O22" s="87" t="s">
        <v>386</v>
      </c>
      <c r="P22" s="9"/>
      <c r="Q22" s="165">
        <f>Q23</f>
        <v>471</v>
      </c>
      <c r="R22" s="165">
        <f>R23</f>
        <v>489.9</v>
      </c>
      <c r="S22" s="165">
        <f>S23</f>
        <v>509.5</v>
      </c>
    </row>
    <row r="23" spans="1:19" ht="18.75">
      <c r="A23" s="90"/>
      <c r="B23" s="89"/>
      <c r="C23" s="94"/>
      <c r="D23" s="92"/>
      <c r="E23" s="95"/>
      <c r="F23" s="95"/>
      <c r="G23" s="96"/>
      <c r="H23" s="10" t="s">
        <v>211</v>
      </c>
      <c r="I23" s="9">
        <v>666</v>
      </c>
      <c r="J23" s="15">
        <v>1</v>
      </c>
      <c r="K23" s="15">
        <v>3</v>
      </c>
      <c r="L23" s="15">
        <v>92</v>
      </c>
      <c r="M23" s="87" t="s">
        <v>227</v>
      </c>
      <c r="N23" s="87" t="s">
        <v>236</v>
      </c>
      <c r="O23" s="87" t="s">
        <v>386</v>
      </c>
      <c r="P23" s="5">
        <v>120</v>
      </c>
      <c r="Q23" s="165">
        <v>471</v>
      </c>
      <c r="R23" s="165">
        <v>489.9</v>
      </c>
      <c r="S23" s="165">
        <v>509.5</v>
      </c>
    </row>
    <row r="24" spans="1:19" s="146" customFormat="1" ht="19.5">
      <c r="A24" s="138"/>
      <c r="B24" s="169"/>
      <c r="C24" s="136"/>
      <c r="D24" s="139"/>
      <c r="E24" s="124"/>
      <c r="F24" s="124"/>
      <c r="G24" s="115"/>
      <c r="H24" s="116" t="s">
        <v>213</v>
      </c>
      <c r="I24" s="125">
        <v>666</v>
      </c>
      <c r="J24" s="118">
        <v>1</v>
      </c>
      <c r="K24" s="118">
        <v>13</v>
      </c>
      <c r="L24" s="119"/>
      <c r="M24" s="120"/>
      <c r="N24" s="120"/>
      <c r="O24" s="120"/>
      <c r="P24" s="117"/>
      <c r="Q24" s="164">
        <f>Q25</f>
        <v>319</v>
      </c>
      <c r="R24" s="164">
        <f>R25</f>
        <v>319</v>
      </c>
      <c r="S24" s="164">
        <f>S25</f>
        <v>319</v>
      </c>
    </row>
    <row r="25" spans="1:19" ht="40.5" customHeight="1">
      <c r="A25" s="105"/>
      <c r="B25" s="102"/>
      <c r="C25" s="97"/>
      <c r="D25" s="98"/>
      <c r="E25" s="95"/>
      <c r="F25" s="95"/>
      <c r="G25" s="80"/>
      <c r="H25" s="10" t="s">
        <v>568</v>
      </c>
      <c r="I25" s="5">
        <v>666</v>
      </c>
      <c r="J25" s="15">
        <v>1</v>
      </c>
      <c r="K25" s="15">
        <v>13</v>
      </c>
      <c r="L25" s="86" t="s">
        <v>243</v>
      </c>
      <c r="M25" s="87" t="s">
        <v>227</v>
      </c>
      <c r="N25" s="87" t="s">
        <v>236</v>
      </c>
      <c r="O25" s="87" t="s">
        <v>268</v>
      </c>
      <c r="P25" s="9"/>
      <c r="Q25" s="165">
        <f>Q26+Q29</f>
        <v>319</v>
      </c>
      <c r="R25" s="165">
        <f>R26+R29</f>
        <v>319</v>
      </c>
      <c r="S25" s="165">
        <f>S26+S29</f>
        <v>319</v>
      </c>
    </row>
    <row r="26" spans="1:19" ht="18.75">
      <c r="A26" s="105"/>
      <c r="B26" s="102"/>
      <c r="C26" s="97"/>
      <c r="D26" s="98"/>
      <c r="E26" s="95"/>
      <c r="F26" s="95"/>
      <c r="G26" s="80"/>
      <c r="H26" s="2" t="s">
        <v>376</v>
      </c>
      <c r="I26" s="5">
        <v>666</v>
      </c>
      <c r="J26" s="15">
        <v>1</v>
      </c>
      <c r="K26" s="15">
        <v>13</v>
      </c>
      <c r="L26" s="86" t="s">
        <v>243</v>
      </c>
      <c r="M26" s="87" t="s">
        <v>227</v>
      </c>
      <c r="N26" s="87" t="s">
        <v>228</v>
      </c>
      <c r="O26" s="87" t="s">
        <v>268</v>
      </c>
      <c r="P26" s="9"/>
      <c r="Q26" s="165">
        <f aca="true" t="shared" si="0" ref="Q26:S27">Q27</f>
        <v>200</v>
      </c>
      <c r="R26" s="165">
        <f t="shared" si="0"/>
        <v>200</v>
      </c>
      <c r="S26" s="165">
        <f t="shared" si="0"/>
        <v>200</v>
      </c>
    </row>
    <row r="27" spans="1:19" ht="31.5">
      <c r="A27" s="105"/>
      <c r="B27" s="102"/>
      <c r="C27" s="97"/>
      <c r="D27" s="98"/>
      <c r="E27" s="95"/>
      <c r="F27" s="95"/>
      <c r="G27" s="80"/>
      <c r="H27" s="17" t="s">
        <v>1</v>
      </c>
      <c r="I27" s="5">
        <v>666</v>
      </c>
      <c r="J27" s="15">
        <v>1</v>
      </c>
      <c r="K27" s="15">
        <v>13</v>
      </c>
      <c r="L27" s="86" t="s">
        <v>243</v>
      </c>
      <c r="M27" s="87" t="s">
        <v>227</v>
      </c>
      <c r="N27" s="87" t="s">
        <v>228</v>
      </c>
      <c r="O27" s="87" t="s">
        <v>2</v>
      </c>
      <c r="P27" s="9"/>
      <c r="Q27" s="165">
        <f t="shared" si="0"/>
        <v>200</v>
      </c>
      <c r="R27" s="165">
        <f t="shared" si="0"/>
        <v>200</v>
      </c>
      <c r="S27" s="165">
        <f t="shared" si="0"/>
        <v>200</v>
      </c>
    </row>
    <row r="28" spans="1:19" ht="18.75">
      <c r="A28" s="105"/>
      <c r="B28" s="102"/>
      <c r="C28" s="97"/>
      <c r="D28" s="98"/>
      <c r="E28" s="95"/>
      <c r="F28" s="95"/>
      <c r="G28" s="80"/>
      <c r="H28" s="4" t="s">
        <v>264</v>
      </c>
      <c r="I28" s="5">
        <v>666</v>
      </c>
      <c r="J28" s="15">
        <v>1</v>
      </c>
      <c r="K28" s="15">
        <v>13</v>
      </c>
      <c r="L28" s="86" t="s">
        <v>243</v>
      </c>
      <c r="M28" s="87" t="s">
        <v>227</v>
      </c>
      <c r="N28" s="87" t="s">
        <v>228</v>
      </c>
      <c r="O28" s="87" t="s">
        <v>2</v>
      </c>
      <c r="P28" s="9">
        <v>340</v>
      </c>
      <c r="Q28" s="165">
        <v>200</v>
      </c>
      <c r="R28" s="167">
        <v>200</v>
      </c>
      <c r="S28" s="167">
        <v>200</v>
      </c>
    </row>
    <row r="29" spans="1:19" ht="18.75">
      <c r="A29" s="105"/>
      <c r="B29" s="102"/>
      <c r="C29" s="97"/>
      <c r="D29" s="98"/>
      <c r="E29" s="95"/>
      <c r="F29" s="95"/>
      <c r="G29" s="80"/>
      <c r="H29" s="4" t="s">
        <v>377</v>
      </c>
      <c r="I29" s="5">
        <v>666</v>
      </c>
      <c r="J29" s="15">
        <v>1</v>
      </c>
      <c r="K29" s="15">
        <v>13</v>
      </c>
      <c r="L29" s="86" t="s">
        <v>243</v>
      </c>
      <c r="M29" s="87" t="s">
        <v>227</v>
      </c>
      <c r="N29" s="87" t="s">
        <v>243</v>
      </c>
      <c r="O29" s="87" t="s">
        <v>268</v>
      </c>
      <c r="P29" s="9"/>
      <c r="Q29" s="165">
        <f>Q30</f>
        <v>119</v>
      </c>
      <c r="R29" s="165">
        <f>R30</f>
        <v>119</v>
      </c>
      <c r="S29" s="165">
        <f>S30</f>
        <v>119</v>
      </c>
    </row>
    <row r="30" spans="1:19" ht="31.5">
      <c r="A30" s="105"/>
      <c r="B30" s="102"/>
      <c r="C30" s="97"/>
      <c r="D30" s="98"/>
      <c r="E30" s="95"/>
      <c r="F30" s="95"/>
      <c r="G30" s="80"/>
      <c r="H30" s="4" t="s">
        <v>1</v>
      </c>
      <c r="I30" s="5">
        <v>666</v>
      </c>
      <c r="J30" s="15">
        <v>1</v>
      </c>
      <c r="K30" s="15">
        <v>13</v>
      </c>
      <c r="L30" s="86" t="s">
        <v>243</v>
      </c>
      <c r="M30" s="87" t="s">
        <v>227</v>
      </c>
      <c r="N30" s="87" t="s">
        <v>243</v>
      </c>
      <c r="O30" s="87" t="s">
        <v>2</v>
      </c>
      <c r="P30" s="9"/>
      <c r="Q30" s="165">
        <f>Q31+Q32</f>
        <v>119</v>
      </c>
      <c r="R30" s="165">
        <f>R31+R32</f>
        <v>119</v>
      </c>
      <c r="S30" s="165">
        <f>S31+S32</f>
        <v>119</v>
      </c>
    </row>
    <row r="31" spans="1:19" ht="18.75">
      <c r="A31" s="105"/>
      <c r="B31" s="102"/>
      <c r="C31" s="97"/>
      <c r="D31" s="98"/>
      <c r="E31" s="95"/>
      <c r="F31" s="95"/>
      <c r="G31" s="80"/>
      <c r="H31" s="10" t="s">
        <v>211</v>
      </c>
      <c r="I31" s="5">
        <v>666</v>
      </c>
      <c r="J31" s="15">
        <v>1</v>
      </c>
      <c r="K31" s="15">
        <v>13</v>
      </c>
      <c r="L31" s="86" t="s">
        <v>243</v>
      </c>
      <c r="M31" s="87" t="s">
        <v>227</v>
      </c>
      <c r="N31" s="87" t="s">
        <v>243</v>
      </c>
      <c r="O31" s="87" t="s">
        <v>2</v>
      </c>
      <c r="P31" s="9">
        <v>120</v>
      </c>
      <c r="Q31" s="165">
        <v>96</v>
      </c>
      <c r="R31" s="167">
        <v>96</v>
      </c>
      <c r="S31" s="167">
        <v>96</v>
      </c>
    </row>
    <row r="32" spans="1:19" ht="18.75">
      <c r="A32" s="105"/>
      <c r="B32" s="102"/>
      <c r="C32" s="97"/>
      <c r="D32" s="98"/>
      <c r="E32" s="95"/>
      <c r="F32" s="95"/>
      <c r="G32" s="80"/>
      <c r="H32" s="4" t="s">
        <v>308</v>
      </c>
      <c r="I32" s="5">
        <v>666</v>
      </c>
      <c r="J32" s="15">
        <v>1</v>
      </c>
      <c r="K32" s="15">
        <v>13</v>
      </c>
      <c r="L32" s="86" t="s">
        <v>243</v>
      </c>
      <c r="M32" s="87" t="s">
        <v>227</v>
      </c>
      <c r="N32" s="87" t="s">
        <v>243</v>
      </c>
      <c r="O32" s="87" t="s">
        <v>2</v>
      </c>
      <c r="P32" s="9">
        <v>240</v>
      </c>
      <c r="Q32" s="165">
        <v>23</v>
      </c>
      <c r="R32" s="167">
        <v>23</v>
      </c>
      <c r="S32" s="167">
        <v>23</v>
      </c>
    </row>
    <row r="33" spans="1:19" s="146" customFormat="1" ht="19.5">
      <c r="A33" s="138"/>
      <c r="B33" s="169"/>
      <c r="C33" s="138"/>
      <c r="D33" s="139"/>
      <c r="E33" s="124"/>
      <c r="F33" s="124"/>
      <c r="G33" s="115"/>
      <c r="H33" s="301" t="s">
        <v>255</v>
      </c>
      <c r="I33" s="117">
        <v>666</v>
      </c>
      <c r="J33" s="118">
        <v>10</v>
      </c>
      <c r="K33" s="118"/>
      <c r="L33" s="119"/>
      <c r="M33" s="120"/>
      <c r="N33" s="120"/>
      <c r="O33" s="120"/>
      <c r="P33" s="117"/>
      <c r="Q33" s="164">
        <f>Q34</f>
        <v>480</v>
      </c>
      <c r="R33" s="164">
        <f aca="true" t="shared" si="1" ref="R33:S35">R34</f>
        <v>480</v>
      </c>
      <c r="S33" s="164">
        <f t="shared" si="1"/>
        <v>480</v>
      </c>
    </row>
    <row r="34" spans="1:19" s="146" customFormat="1" ht="19.5">
      <c r="A34" s="121"/>
      <c r="B34" s="122"/>
      <c r="C34" s="121"/>
      <c r="D34" s="414">
        <v>5220000</v>
      </c>
      <c r="E34" s="415"/>
      <c r="F34" s="415"/>
      <c r="G34" s="115">
        <v>622</v>
      </c>
      <c r="H34" s="313" t="s">
        <v>256</v>
      </c>
      <c r="I34" s="117">
        <v>666</v>
      </c>
      <c r="J34" s="118">
        <v>10</v>
      </c>
      <c r="K34" s="118">
        <v>3</v>
      </c>
      <c r="L34" s="119"/>
      <c r="M34" s="120"/>
      <c r="N34" s="120"/>
      <c r="O34" s="120"/>
      <c r="P34" s="117"/>
      <c r="Q34" s="164">
        <f>Q35</f>
        <v>480</v>
      </c>
      <c r="R34" s="164">
        <f t="shared" si="1"/>
        <v>480</v>
      </c>
      <c r="S34" s="164">
        <f t="shared" si="1"/>
        <v>480</v>
      </c>
    </row>
    <row r="35" spans="1:19" ht="31.5">
      <c r="A35" s="88"/>
      <c r="B35" s="89"/>
      <c r="C35" s="97"/>
      <c r="D35" s="102"/>
      <c r="E35" s="105"/>
      <c r="F35" s="105"/>
      <c r="G35" s="80"/>
      <c r="H35" s="10" t="s">
        <v>568</v>
      </c>
      <c r="I35" s="5">
        <v>666</v>
      </c>
      <c r="J35" s="15">
        <v>10</v>
      </c>
      <c r="K35" s="15">
        <v>3</v>
      </c>
      <c r="L35" s="86" t="s">
        <v>243</v>
      </c>
      <c r="M35" s="87" t="s">
        <v>227</v>
      </c>
      <c r="N35" s="87" t="s">
        <v>236</v>
      </c>
      <c r="O35" s="87" t="s">
        <v>268</v>
      </c>
      <c r="P35" s="9"/>
      <c r="Q35" s="165">
        <f>Q36</f>
        <v>480</v>
      </c>
      <c r="R35" s="165">
        <f t="shared" si="1"/>
        <v>480</v>
      </c>
      <c r="S35" s="165">
        <f t="shared" si="1"/>
        <v>480</v>
      </c>
    </row>
    <row r="36" spans="1:19" ht="18.75">
      <c r="A36" s="88"/>
      <c r="B36" s="89"/>
      <c r="C36" s="105"/>
      <c r="D36" s="102"/>
      <c r="E36" s="105"/>
      <c r="F36" s="105"/>
      <c r="G36" s="80"/>
      <c r="H36" s="223" t="s">
        <v>569</v>
      </c>
      <c r="I36" s="9">
        <v>666</v>
      </c>
      <c r="J36" s="15">
        <v>10</v>
      </c>
      <c r="K36" s="15">
        <v>3</v>
      </c>
      <c r="L36" s="86" t="s">
        <v>243</v>
      </c>
      <c r="M36" s="87" t="s">
        <v>227</v>
      </c>
      <c r="N36" s="87" t="s">
        <v>244</v>
      </c>
      <c r="O36" s="87" t="s">
        <v>268</v>
      </c>
      <c r="P36" s="9"/>
      <c r="Q36" s="165">
        <f>Q37+Q39</f>
        <v>480</v>
      </c>
      <c r="R36" s="165">
        <f>R37+R39</f>
        <v>480</v>
      </c>
      <c r="S36" s="165">
        <f>S37+S39</f>
        <v>480</v>
      </c>
    </row>
    <row r="37" spans="1:19" ht="31.5">
      <c r="A37" s="90"/>
      <c r="B37" s="89"/>
      <c r="C37" s="88"/>
      <c r="D37" s="416">
        <v>5220000</v>
      </c>
      <c r="E37" s="417"/>
      <c r="F37" s="417"/>
      <c r="G37" s="80">
        <v>622</v>
      </c>
      <c r="H37" s="10" t="s">
        <v>1</v>
      </c>
      <c r="I37" s="9">
        <v>666</v>
      </c>
      <c r="J37" s="15">
        <v>10</v>
      </c>
      <c r="K37" s="15">
        <v>3</v>
      </c>
      <c r="L37" s="86" t="s">
        <v>243</v>
      </c>
      <c r="M37" s="87" t="s">
        <v>227</v>
      </c>
      <c r="N37" s="87" t="s">
        <v>244</v>
      </c>
      <c r="O37" s="87" t="s">
        <v>2</v>
      </c>
      <c r="P37" s="9"/>
      <c r="Q37" s="165">
        <f>Q38</f>
        <v>108</v>
      </c>
      <c r="R37" s="165">
        <f>R38</f>
        <v>108</v>
      </c>
      <c r="S37" s="165">
        <f>S38</f>
        <v>108</v>
      </c>
    </row>
    <row r="38" spans="1:19" ht="18.75">
      <c r="A38" s="88"/>
      <c r="B38" s="89"/>
      <c r="C38" s="97"/>
      <c r="D38" s="102"/>
      <c r="E38" s="105"/>
      <c r="F38" s="105"/>
      <c r="G38" s="80"/>
      <c r="H38" s="4" t="s">
        <v>312</v>
      </c>
      <c r="I38" s="5">
        <v>666</v>
      </c>
      <c r="J38" s="15">
        <v>10</v>
      </c>
      <c r="K38" s="15">
        <v>3</v>
      </c>
      <c r="L38" s="86" t="s">
        <v>243</v>
      </c>
      <c r="M38" s="87" t="s">
        <v>227</v>
      </c>
      <c r="N38" s="87" t="s">
        <v>244</v>
      </c>
      <c r="O38" s="87" t="s">
        <v>2</v>
      </c>
      <c r="P38" s="9">
        <v>310</v>
      </c>
      <c r="Q38" s="165">
        <v>108</v>
      </c>
      <c r="R38" s="165">
        <v>108</v>
      </c>
      <c r="S38" s="165">
        <v>108</v>
      </c>
    </row>
    <row r="39" spans="1:19" ht="18.75">
      <c r="A39" s="88"/>
      <c r="B39" s="89"/>
      <c r="C39" s="105"/>
      <c r="D39" s="102"/>
      <c r="E39" s="105"/>
      <c r="F39" s="105"/>
      <c r="G39" s="80"/>
      <c r="H39" s="223" t="s">
        <v>497</v>
      </c>
      <c r="I39" s="9">
        <v>666</v>
      </c>
      <c r="J39" s="15">
        <v>10</v>
      </c>
      <c r="K39" s="15">
        <v>3</v>
      </c>
      <c r="L39" s="86" t="s">
        <v>243</v>
      </c>
      <c r="M39" s="87" t="s">
        <v>227</v>
      </c>
      <c r="N39" s="87" t="s">
        <v>244</v>
      </c>
      <c r="O39" s="87" t="s">
        <v>547</v>
      </c>
      <c r="P39" s="9"/>
      <c r="Q39" s="165">
        <f>Q40</f>
        <v>372</v>
      </c>
      <c r="R39" s="165">
        <f>R40</f>
        <v>372</v>
      </c>
      <c r="S39" s="165">
        <f>S40</f>
        <v>372</v>
      </c>
    </row>
    <row r="40" spans="1:19" ht="18.75">
      <c r="A40" s="90"/>
      <c r="B40" s="89"/>
      <c r="C40" s="88"/>
      <c r="D40" s="416">
        <v>5220000</v>
      </c>
      <c r="E40" s="417"/>
      <c r="F40" s="417"/>
      <c r="G40" s="80">
        <v>622</v>
      </c>
      <c r="H40" s="10" t="s">
        <v>494</v>
      </c>
      <c r="I40" s="9">
        <v>666</v>
      </c>
      <c r="J40" s="15">
        <v>10</v>
      </c>
      <c r="K40" s="15">
        <v>3</v>
      </c>
      <c r="L40" s="86" t="s">
        <v>243</v>
      </c>
      <c r="M40" s="87" t="s">
        <v>227</v>
      </c>
      <c r="N40" s="87" t="s">
        <v>244</v>
      </c>
      <c r="O40" s="87" t="s">
        <v>547</v>
      </c>
      <c r="P40" s="9">
        <v>330</v>
      </c>
      <c r="Q40" s="165">
        <v>372</v>
      </c>
      <c r="R40" s="165">
        <v>372</v>
      </c>
      <c r="S40" s="165">
        <v>372</v>
      </c>
    </row>
    <row r="41" spans="1:19" s="144" customFormat="1" ht="16.5">
      <c r="A41" s="137"/>
      <c r="B41" s="147"/>
      <c r="C41" s="280"/>
      <c r="D41" s="281"/>
      <c r="E41" s="282"/>
      <c r="F41" s="282"/>
      <c r="G41" s="151"/>
      <c r="H41" s="27" t="s">
        <v>532</v>
      </c>
      <c r="I41" s="13">
        <v>667</v>
      </c>
      <c r="J41" s="14"/>
      <c r="K41" s="14"/>
      <c r="L41" s="14"/>
      <c r="M41" s="113"/>
      <c r="N41" s="113"/>
      <c r="O41" s="113"/>
      <c r="P41" s="13"/>
      <c r="Q41" s="283">
        <f>Q42</f>
        <v>1654.6000000000001</v>
      </c>
      <c r="R41" s="283">
        <f aca="true" t="shared" si="2" ref="R41:S43">R42</f>
        <v>1750.4</v>
      </c>
      <c r="S41" s="283">
        <f t="shared" si="2"/>
        <v>1815.3</v>
      </c>
    </row>
    <row r="42" spans="1:19" s="320" customFormat="1" ht="17.25">
      <c r="A42" s="321"/>
      <c r="B42" s="322"/>
      <c r="C42" s="323"/>
      <c r="D42" s="324"/>
      <c r="E42" s="325"/>
      <c r="F42" s="325"/>
      <c r="G42" s="315"/>
      <c r="H42" s="301" t="s">
        <v>242</v>
      </c>
      <c r="I42" s="316">
        <v>667</v>
      </c>
      <c r="J42" s="317">
        <v>1</v>
      </c>
      <c r="K42" s="317" t="s">
        <v>269</v>
      </c>
      <c r="L42" s="317"/>
      <c r="M42" s="319"/>
      <c r="N42" s="319"/>
      <c r="O42" s="319"/>
      <c r="P42" s="316"/>
      <c r="Q42" s="326">
        <f>Q43</f>
        <v>1654.6000000000001</v>
      </c>
      <c r="R42" s="326">
        <f t="shared" si="2"/>
        <v>1750.4</v>
      </c>
      <c r="S42" s="326">
        <f t="shared" si="2"/>
        <v>1815.3</v>
      </c>
    </row>
    <row r="43" spans="1:19" s="146" customFormat="1" ht="31.5">
      <c r="A43" s="121"/>
      <c r="B43" s="122"/>
      <c r="C43" s="136"/>
      <c r="D43" s="139"/>
      <c r="E43" s="124"/>
      <c r="F43" s="124"/>
      <c r="G43" s="115"/>
      <c r="H43" s="300" t="s">
        <v>79</v>
      </c>
      <c r="I43" s="117">
        <v>667</v>
      </c>
      <c r="J43" s="118">
        <v>1</v>
      </c>
      <c r="K43" s="118">
        <v>6</v>
      </c>
      <c r="L43" s="118"/>
      <c r="M43" s="120"/>
      <c r="N43" s="120"/>
      <c r="O43" s="120"/>
      <c r="P43" s="117"/>
      <c r="Q43" s="299">
        <f>Q44</f>
        <v>1654.6000000000001</v>
      </c>
      <c r="R43" s="299">
        <f t="shared" si="2"/>
        <v>1750.4</v>
      </c>
      <c r="S43" s="299">
        <f t="shared" si="2"/>
        <v>1815.3</v>
      </c>
    </row>
    <row r="44" spans="1:19" ht="18.75">
      <c r="A44" s="90"/>
      <c r="B44" s="89"/>
      <c r="C44" s="97"/>
      <c r="D44" s="98"/>
      <c r="E44" s="95"/>
      <c r="F44" s="95"/>
      <c r="G44" s="80"/>
      <c r="H44" s="10" t="s">
        <v>34</v>
      </c>
      <c r="I44" s="9">
        <v>667</v>
      </c>
      <c r="J44" s="15">
        <v>1</v>
      </c>
      <c r="K44" s="15">
        <v>6</v>
      </c>
      <c r="L44" s="15">
        <v>91</v>
      </c>
      <c r="M44" s="87" t="s">
        <v>227</v>
      </c>
      <c r="N44" s="87" t="s">
        <v>236</v>
      </c>
      <c r="O44" s="87" t="s">
        <v>268</v>
      </c>
      <c r="P44" s="9"/>
      <c r="Q44" s="165">
        <f>Q45+Q48</f>
        <v>1654.6000000000001</v>
      </c>
      <c r="R44" s="165">
        <f>R45+R48</f>
        <v>1750.4</v>
      </c>
      <c r="S44" s="165">
        <f>S45+S48</f>
        <v>1815.3</v>
      </c>
    </row>
    <row r="45" spans="1:19" ht="18.75">
      <c r="A45" s="90"/>
      <c r="B45" s="89"/>
      <c r="C45" s="97"/>
      <c r="D45" s="98"/>
      <c r="E45" s="95"/>
      <c r="F45" s="95"/>
      <c r="G45" s="80"/>
      <c r="H45" s="10" t="s">
        <v>62</v>
      </c>
      <c r="I45" s="9">
        <v>667</v>
      </c>
      <c r="J45" s="15">
        <v>1</v>
      </c>
      <c r="K45" s="15">
        <v>6</v>
      </c>
      <c r="L45" s="15">
        <v>91</v>
      </c>
      <c r="M45" s="87" t="s">
        <v>227</v>
      </c>
      <c r="N45" s="87" t="s">
        <v>236</v>
      </c>
      <c r="O45" s="87" t="s">
        <v>271</v>
      </c>
      <c r="P45" s="9"/>
      <c r="Q45" s="165">
        <f>Q46+Q47</f>
        <v>1347.9</v>
      </c>
      <c r="R45" s="165">
        <f>R46+R47</f>
        <v>1431.4</v>
      </c>
      <c r="S45" s="165">
        <f>S46+S47</f>
        <v>1483.5</v>
      </c>
    </row>
    <row r="46" spans="1:19" ht="18.75">
      <c r="A46" s="90"/>
      <c r="B46" s="89"/>
      <c r="C46" s="97"/>
      <c r="D46" s="98"/>
      <c r="E46" s="95"/>
      <c r="F46" s="95"/>
      <c r="G46" s="80"/>
      <c r="H46" s="10" t="s">
        <v>211</v>
      </c>
      <c r="I46" s="9">
        <v>667</v>
      </c>
      <c r="J46" s="15">
        <v>1</v>
      </c>
      <c r="K46" s="15">
        <v>6</v>
      </c>
      <c r="L46" s="15">
        <v>91</v>
      </c>
      <c r="M46" s="87" t="s">
        <v>227</v>
      </c>
      <c r="N46" s="87" t="s">
        <v>236</v>
      </c>
      <c r="O46" s="87" t="s">
        <v>271</v>
      </c>
      <c r="P46" s="9">
        <v>120</v>
      </c>
      <c r="Q46" s="165">
        <v>1224.9</v>
      </c>
      <c r="R46" s="166">
        <v>1306.4</v>
      </c>
      <c r="S46" s="166">
        <v>1358.5</v>
      </c>
    </row>
    <row r="47" spans="1:19" ht="18.75">
      <c r="A47" s="90"/>
      <c r="B47" s="89"/>
      <c r="C47" s="97"/>
      <c r="D47" s="98"/>
      <c r="E47" s="95"/>
      <c r="F47" s="95"/>
      <c r="G47" s="80"/>
      <c r="H47" s="4" t="s">
        <v>308</v>
      </c>
      <c r="I47" s="9">
        <v>667</v>
      </c>
      <c r="J47" s="15">
        <v>1</v>
      </c>
      <c r="K47" s="15">
        <v>6</v>
      </c>
      <c r="L47" s="15">
        <v>91</v>
      </c>
      <c r="M47" s="87" t="s">
        <v>227</v>
      </c>
      <c r="N47" s="87" t="s">
        <v>236</v>
      </c>
      <c r="O47" s="87" t="s">
        <v>271</v>
      </c>
      <c r="P47" s="9">
        <v>240</v>
      </c>
      <c r="Q47" s="165">
        <v>123</v>
      </c>
      <c r="R47" s="165">
        <v>125</v>
      </c>
      <c r="S47" s="165">
        <v>125</v>
      </c>
    </row>
    <row r="48" spans="1:19" ht="31.5">
      <c r="A48" s="90"/>
      <c r="B48" s="89"/>
      <c r="C48" s="97"/>
      <c r="D48" s="98"/>
      <c r="E48" s="95"/>
      <c r="F48" s="95"/>
      <c r="G48" s="80"/>
      <c r="H48" s="10" t="s">
        <v>387</v>
      </c>
      <c r="I48" s="9">
        <v>667</v>
      </c>
      <c r="J48" s="15">
        <v>1</v>
      </c>
      <c r="K48" s="15">
        <v>6</v>
      </c>
      <c r="L48" s="15">
        <v>91</v>
      </c>
      <c r="M48" s="87" t="s">
        <v>227</v>
      </c>
      <c r="N48" s="87" t="s">
        <v>236</v>
      </c>
      <c r="O48" s="87" t="s">
        <v>386</v>
      </c>
      <c r="P48" s="9"/>
      <c r="Q48" s="165">
        <f>Q49</f>
        <v>306.7</v>
      </c>
      <c r="R48" s="165">
        <f>R49</f>
        <v>319</v>
      </c>
      <c r="S48" s="165">
        <f>S49</f>
        <v>331.8</v>
      </c>
    </row>
    <row r="49" spans="1:19" ht="18.75">
      <c r="A49" s="90"/>
      <c r="B49" s="89"/>
      <c r="C49" s="97"/>
      <c r="D49" s="98"/>
      <c r="E49" s="95"/>
      <c r="F49" s="95"/>
      <c r="G49" s="80"/>
      <c r="H49" s="10" t="s">
        <v>211</v>
      </c>
      <c r="I49" s="9">
        <v>667</v>
      </c>
      <c r="J49" s="15">
        <v>1</v>
      </c>
      <c r="K49" s="15">
        <v>6</v>
      </c>
      <c r="L49" s="15">
        <v>91</v>
      </c>
      <c r="M49" s="87" t="s">
        <v>227</v>
      </c>
      <c r="N49" s="87" t="s">
        <v>236</v>
      </c>
      <c r="O49" s="87" t="s">
        <v>386</v>
      </c>
      <c r="P49" s="9">
        <v>120</v>
      </c>
      <c r="Q49" s="165">
        <v>306.7</v>
      </c>
      <c r="R49" s="165">
        <v>319</v>
      </c>
      <c r="S49" s="165">
        <v>331.8</v>
      </c>
    </row>
    <row r="50" spans="1:19" s="144" customFormat="1" ht="16.5">
      <c r="A50" s="137"/>
      <c r="B50" s="147"/>
      <c r="C50" s="148"/>
      <c r="D50" s="284"/>
      <c r="E50" s="282"/>
      <c r="F50" s="282"/>
      <c r="G50" s="285">
        <v>621</v>
      </c>
      <c r="H50" s="286" t="s">
        <v>533</v>
      </c>
      <c r="I50" s="287">
        <v>668</v>
      </c>
      <c r="J50" s="288"/>
      <c r="K50" s="14"/>
      <c r="L50" s="112"/>
      <c r="M50" s="113"/>
      <c r="N50" s="113"/>
      <c r="O50" s="113"/>
      <c r="P50" s="23"/>
      <c r="Q50" s="289">
        <f>Q51+Q103+Q139+Q191+Q227+Q242+Q261+Q284+Q290+Q314</f>
        <v>913085.5000000002</v>
      </c>
      <c r="R50" s="289">
        <f>R51+R103+R139+R191+R227+R242+R261+R284+R290+R314</f>
        <v>690943.9999999999</v>
      </c>
      <c r="S50" s="289">
        <f>S51+S103+S139+S191+S227+S242+S261+S284+S290+S314</f>
        <v>171484.9</v>
      </c>
    </row>
    <row r="51" spans="1:19" s="320" customFormat="1" ht="17.25">
      <c r="A51" s="321"/>
      <c r="B51" s="322"/>
      <c r="C51" s="321"/>
      <c r="D51" s="327"/>
      <c r="E51" s="325"/>
      <c r="F51" s="325"/>
      <c r="G51" s="315"/>
      <c r="H51" s="301" t="s">
        <v>242</v>
      </c>
      <c r="I51" s="328">
        <v>668</v>
      </c>
      <c r="J51" s="329">
        <v>1</v>
      </c>
      <c r="K51" s="317" t="s">
        <v>269</v>
      </c>
      <c r="L51" s="318"/>
      <c r="M51" s="319"/>
      <c r="N51" s="319"/>
      <c r="O51" s="319"/>
      <c r="P51" s="330"/>
      <c r="Q51" s="331">
        <f>Q52+Q59+Q68+Q73+Q77</f>
        <v>77768.3</v>
      </c>
      <c r="R51" s="331">
        <f>R52+R59+R68+R73+R77</f>
        <v>79143.5</v>
      </c>
      <c r="S51" s="331">
        <f>S52+S59+S68+S73+S77</f>
        <v>77131.20000000001</v>
      </c>
    </row>
    <row r="52" spans="1:19" s="146" customFormat="1" ht="31.5">
      <c r="A52" s="121"/>
      <c r="B52" s="122"/>
      <c r="C52" s="121"/>
      <c r="D52" s="123"/>
      <c r="E52" s="124"/>
      <c r="F52" s="124"/>
      <c r="G52" s="115"/>
      <c r="H52" s="300" t="s">
        <v>233</v>
      </c>
      <c r="I52" s="125">
        <v>668</v>
      </c>
      <c r="J52" s="126">
        <v>1</v>
      </c>
      <c r="K52" s="118">
        <v>2</v>
      </c>
      <c r="L52" s="119"/>
      <c r="M52" s="120"/>
      <c r="N52" s="120"/>
      <c r="O52" s="120"/>
      <c r="P52" s="125"/>
      <c r="Q52" s="168">
        <f aca="true" t="shared" si="3" ref="Q52:S53">Q53</f>
        <v>2256.9</v>
      </c>
      <c r="R52" s="168">
        <f t="shared" si="3"/>
        <v>2395.1</v>
      </c>
      <c r="S52" s="168">
        <f t="shared" si="3"/>
        <v>2490.9</v>
      </c>
    </row>
    <row r="53" spans="1:19" ht="34.5" customHeight="1">
      <c r="A53" s="88"/>
      <c r="B53" s="89"/>
      <c r="C53" s="88"/>
      <c r="D53" s="100"/>
      <c r="E53" s="95"/>
      <c r="F53" s="95"/>
      <c r="G53" s="80"/>
      <c r="H53" s="10" t="s">
        <v>570</v>
      </c>
      <c r="I53" s="5">
        <v>668</v>
      </c>
      <c r="J53" s="18">
        <v>1</v>
      </c>
      <c r="K53" s="15">
        <v>2</v>
      </c>
      <c r="L53" s="86" t="s">
        <v>540</v>
      </c>
      <c r="M53" s="87" t="s">
        <v>227</v>
      </c>
      <c r="N53" s="87" t="s">
        <v>236</v>
      </c>
      <c r="O53" s="87" t="s">
        <v>268</v>
      </c>
      <c r="P53" s="5"/>
      <c r="Q53" s="167">
        <f t="shared" si="3"/>
        <v>2256.9</v>
      </c>
      <c r="R53" s="167">
        <f t="shared" si="3"/>
        <v>2395.1</v>
      </c>
      <c r="S53" s="167">
        <f t="shared" si="3"/>
        <v>2490.9</v>
      </c>
    </row>
    <row r="54" spans="1:19" ht="31.5">
      <c r="A54" s="88"/>
      <c r="B54" s="89"/>
      <c r="C54" s="88"/>
      <c r="D54" s="100"/>
      <c r="E54" s="95"/>
      <c r="F54" s="95"/>
      <c r="G54" s="80"/>
      <c r="H54" s="10" t="s">
        <v>571</v>
      </c>
      <c r="I54" s="5">
        <v>668</v>
      </c>
      <c r="J54" s="18">
        <v>1</v>
      </c>
      <c r="K54" s="15">
        <v>2</v>
      </c>
      <c r="L54" s="86" t="s">
        <v>540</v>
      </c>
      <c r="M54" s="87" t="s">
        <v>227</v>
      </c>
      <c r="N54" s="87" t="s">
        <v>228</v>
      </c>
      <c r="O54" s="87" t="s">
        <v>268</v>
      </c>
      <c r="P54" s="5"/>
      <c r="Q54" s="167">
        <f>Q55+Q57</f>
        <v>2256.9</v>
      </c>
      <c r="R54" s="167">
        <f>R55+R57</f>
        <v>2395.1</v>
      </c>
      <c r="S54" s="167">
        <f>S55+S57</f>
        <v>2490.9</v>
      </c>
    </row>
    <row r="55" spans="1:19" ht="18.75">
      <c r="A55" s="88"/>
      <c r="B55" s="89"/>
      <c r="C55" s="88"/>
      <c r="D55" s="100"/>
      <c r="E55" s="95"/>
      <c r="F55" s="95"/>
      <c r="G55" s="80"/>
      <c r="H55" s="10" t="s">
        <v>334</v>
      </c>
      <c r="I55" s="5">
        <v>668</v>
      </c>
      <c r="J55" s="18">
        <v>1</v>
      </c>
      <c r="K55" s="15">
        <v>2</v>
      </c>
      <c r="L55" s="86" t="s">
        <v>540</v>
      </c>
      <c r="M55" s="87" t="s">
        <v>227</v>
      </c>
      <c r="N55" s="87" t="s">
        <v>228</v>
      </c>
      <c r="O55" s="87" t="s">
        <v>271</v>
      </c>
      <c r="P55" s="5"/>
      <c r="Q55" s="167">
        <f>Q56</f>
        <v>1745</v>
      </c>
      <c r="R55" s="167">
        <f>R56</f>
        <v>1862.7</v>
      </c>
      <c r="S55" s="167">
        <f>S56</f>
        <v>1937.2</v>
      </c>
    </row>
    <row r="56" spans="1:19" ht="18.75">
      <c r="A56" s="88"/>
      <c r="B56" s="89"/>
      <c r="C56" s="88"/>
      <c r="D56" s="100"/>
      <c r="E56" s="95"/>
      <c r="F56" s="95"/>
      <c r="G56" s="80"/>
      <c r="H56" s="10" t="s">
        <v>211</v>
      </c>
      <c r="I56" s="5">
        <v>668</v>
      </c>
      <c r="J56" s="18">
        <v>1</v>
      </c>
      <c r="K56" s="15">
        <v>2</v>
      </c>
      <c r="L56" s="86" t="s">
        <v>540</v>
      </c>
      <c r="M56" s="87" t="s">
        <v>227</v>
      </c>
      <c r="N56" s="87" t="s">
        <v>228</v>
      </c>
      <c r="O56" s="87" t="s">
        <v>271</v>
      </c>
      <c r="P56" s="5">
        <v>120</v>
      </c>
      <c r="Q56" s="167">
        <v>1745</v>
      </c>
      <c r="R56" s="167">
        <v>1862.7</v>
      </c>
      <c r="S56" s="167">
        <v>1937.2</v>
      </c>
    </row>
    <row r="57" spans="1:19" ht="31.5">
      <c r="A57" s="88"/>
      <c r="B57" s="89"/>
      <c r="C57" s="88"/>
      <c r="D57" s="100"/>
      <c r="E57" s="95"/>
      <c r="F57" s="95"/>
      <c r="G57" s="80"/>
      <c r="H57" s="10" t="s">
        <v>387</v>
      </c>
      <c r="I57" s="5">
        <v>668</v>
      </c>
      <c r="J57" s="18">
        <v>1</v>
      </c>
      <c r="K57" s="15">
        <v>2</v>
      </c>
      <c r="L57" s="86" t="s">
        <v>540</v>
      </c>
      <c r="M57" s="87" t="s">
        <v>227</v>
      </c>
      <c r="N57" s="87" t="s">
        <v>228</v>
      </c>
      <c r="O57" s="87" t="s">
        <v>386</v>
      </c>
      <c r="P57" s="5"/>
      <c r="Q57" s="167">
        <f>Q58</f>
        <v>511.9</v>
      </c>
      <c r="R57" s="167">
        <f>R58</f>
        <v>532.4</v>
      </c>
      <c r="S57" s="167">
        <f>S58</f>
        <v>553.7</v>
      </c>
    </row>
    <row r="58" spans="1:19" ht="18.75">
      <c r="A58" s="88"/>
      <c r="B58" s="89"/>
      <c r="C58" s="88"/>
      <c r="D58" s="100"/>
      <c r="E58" s="95"/>
      <c r="F58" s="95"/>
      <c r="G58" s="80"/>
      <c r="H58" s="10" t="s">
        <v>211</v>
      </c>
      <c r="I58" s="5">
        <v>668</v>
      </c>
      <c r="J58" s="18">
        <v>1</v>
      </c>
      <c r="K58" s="15">
        <v>2</v>
      </c>
      <c r="L58" s="86" t="s">
        <v>540</v>
      </c>
      <c r="M58" s="87" t="s">
        <v>227</v>
      </c>
      <c r="N58" s="87" t="s">
        <v>228</v>
      </c>
      <c r="O58" s="87" t="s">
        <v>386</v>
      </c>
      <c r="P58" s="5">
        <v>120</v>
      </c>
      <c r="Q58" s="167">
        <v>511.9</v>
      </c>
      <c r="R58" s="167">
        <v>532.4</v>
      </c>
      <c r="S58" s="167">
        <v>553.7</v>
      </c>
    </row>
    <row r="59" spans="1:19" s="146" customFormat="1" ht="31.5">
      <c r="A59" s="121"/>
      <c r="B59" s="122"/>
      <c r="C59" s="121"/>
      <c r="D59" s="123"/>
      <c r="E59" s="124"/>
      <c r="F59" s="124"/>
      <c r="G59" s="115"/>
      <c r="H59" s="300" t="s">
        <v>245</v>
      </c>
      <c r="I59" s="125">
        <v>668</v>
      </c>
      <c r="J59" s="126">
        <v>1</v>
      </c>
      <c r="K59" s="118">
        <v>4</v>
      </c>
      <c r="L59" s="119"/>
      <c r="M59" s="120"/>
      <c r="N59" s="120"/>
      <c r="O59" s="120"/>
      <c r="P59" s="125"/>
      <c r="Q59" s="168">
        <f aca="true" t="shared" si="4" ref="Q59:S60">Q60</f>
        <v>29259.699999999997</v>
      </c>
      <c r="R59" s="168">
        <f t="shared" si="4"/>
        <v>29829.1</v>
      </c>
      <c r="S59" s="168">
        <f t="shared" si="4"/>
        <v>32249</v>
      </c>
    </row>
    <row r="60" spans="1:19" ht="31.5">
      <c r="A60" s="88"/>
      <c r="B60" s="89"/>
      <c r="C60" s="88"/>
      <c r="D60" s="100"/>
      <c r="E60" s="95"/>
      <c r="F60" s="95"/>
      <c r="G60" s="80"/>
      <c r="H60" s="10" t="s">
        <v>570</v>
      </c>
      <c r="I60" s="5">
        <v>668</v>
      </c>
      <c r="J60" s="18">
        <v>1</v>
      </c>
      <c r="K60" s="15">
        <v>4</v>
      </c>
      <c r="L60" s="86" t="s">
        <v>540</v>
      </c>
      <c r="M60" s="87" t="s">
        <v>227</v>
      </c>
      <c r="N60" s="87" t="s">
        <v>236</v>
      </c>
      <c r="O60" s="87" t="s">
        <v>268</v>
      </c>
      <c r="P60" s="5"/>
      <c r="Q60" s="167">
        <f t="shared" si="4"/>
        <v>29259.699999999997</v>
      </c>
      <c r="R60" s="167">
        <f t="shared" si="4"/>
        <v>29829.1</v>
      </c>
      <c r="S60" s="167">
        <f t="shared" si="4"/>
        <v>32249</v>
      </c>
    </row>
    <row r="61" spans="1:19" ht="31.5">
      <c r="A61" s="88"/>
      <c r="B61" s="89"/>
      <c r="C61" s="88"/>
      <c r="D61" s="100"/>
      <c r="E61" s="95"/>
      <c r="F61" s="95"/>
      <c r="G61" s="80"/>
      <c r="H61" s="10" t="s">
        <v>571</v>
      </c>
      <c r="I61" s="5">
        <v>668</v>
      </c>
      <c r="J61" s="18">
        <v>1</v>
      </c>
      <c r="K61" s="15">
        <v>4</v>
      </c>
      <c r="L61" s="86" t="s">
        <v>540</v>
      </c>
      <c r="M61" s="87" t="s">
        <v>227</v>
      </c>
      <c r="N61" s="87" t="s">
        <v>228</v>
      </c>
      <c r="O61" s="87" t="s">
        <v>268</v>
      </c>
      <c r="P61" s="5"/>
      <c r="Q61" s="167">
        <f>Q62+Q66</f>
        <v>29259.699999999997</v>
      </c>
      <c r="R61" s="167">
        <f>R62+R66</f>
        <v>29829.1</v>
      </c>
      <c r="S61" s="167">
        <f>S62+S66</f>
        <v>32249</v>
      </c>
    </row>
    <row r="62" spans="1:19" ht="18.75">
      <c r="A62" s="88"/>
      <c r="B62" s="89"/>
      <c r="C62" s="88"/>
      <c r="D62" s="100"/>
      <c r="E62" s="95"/>
      <c r="F62" s="95"/>
      <c r="G62" s="80"/>
      <c r="H62" s="10" t="s">
        <v>334</v>
      </c>
      <c r="I62" s="5">
        <v>668</v>
      </c>
      <c r="J62" s="18">
        <v>1</v>
      </c>
      <c r="K62" s="15">
        <v>4</v>
      </c>
      <c r="L62" s="86" t="s">
        <v>540</v>
      </c>
      <c r="M62" s="87" t="s">
        <v>227</v>
      </c>
      <c r="N62" s="87" t="s">
        <v>228</v>
      </c>
      <c r="O62" s="87" t="s">
        <v>271</v>
      </c>
      <c r="P62" s="5"/>
      <c r="Q62" s="167">
        <f>Q63+Q64+Q65</f>
        <v>24522.399999999998</v>
      </c>
      <c r="R62" s="167">
        <f>R63+R64+R65</f>
        <v>24902.399999999998</v>
      </c>
      <c r="S62" s="167">
        <f>S63+S64+S65</f>
        <v>27125.2</v>
      </c>
    </row>
    <row r="63" spans="1:19" s="146" customFormat="1" ht="18.75">
      <c r="A63" s="121"/>
      <c r="B63" s="122"/>
      <c r="C63" s="121"/>
      <c r="D63" s="123"/>
      <c r="E63" s="124"/>
      <c r="F63" s="124"/>
      <c r="G63" s="115"/>
      <c r="H63" s="10" t="s">
        <v>211</v>
      </c>
      <c r="I63" s="5">
        <v>668</v>
      </c>
      <c r="J63" s="18">
        <v>1</v>
      </c>
      <c r="K63" s="15">
        <v>4</v>
      </c>
      <c r="L63" s="86" t="s">
        <v>540</v>
      </c>
      <c r="M63" s="87" t="s">
        <v>227</v>
      </c>
      <c r="N63" s="87" t="s">
        <v>228</v>
      </c>
      <c r="O63" s="87" t="s">
        <v>271</v>
      </c>
      <c r="P63" s="5">
        <v>120</v>
      </c>
      <c r="Q63" s="167">
        <v>21115.1</v>
      </c>
      <c r="R63" s="167">
        <v>22502.3</v>
      </c>
      <c r="S63" s="167">
        <v>23398.4</v>
      </c>
    </row>
    <row r="64" spans="1:19" ht="18.75">
      <c r="A64" s="90"/>
      <c r="B64" s="89"/>
      <c r="C64" s="94"/>
      <c r="D64" s="92"/>
      <c r="E64" s="419">
        <v>5203500</v>
      </c>
      <c r="F64" s="419"/>
      <c r="G64" s="80">
        <v>521</v>
      </c>
      <c r="H64" s="4" t="s">
        <v>308</v>
      </c>
      <c r="I64" s="5">
        <v>668</v>
      </c>
      <c r="J64" s="15">
        <v>1</v>
      </c>
      <c r="K64" s="15">
        <v>4</v>
      </c>
      <c r="L64" s="86" t="s">
        <v>540</v>
      </c>
      <c r="M64" s="87" t="s">
        <v>227</v>
      </c>
      <c r="N64" s="87" t="s">
        <v>228</v>
      </c>
      <c r="O64" s="87" t="s">
        <v>271</v>
      </c>
      <c r="P64" s="9">
        <v>240</v>
      </c>
      <c r="Q64" s="165">
        <v>2507.2</v>
      </c>
      <c r="R64" s="165">
        <v>1500</v>
      </c>
      <c r="S64" s="165">
        <v>2826.8</v>
      </c>
    </row>
    <row r="65" spans="1:19" ht="18.75">
      <c r="A65" s="101"/>
      <c r="B65" s="102"/>
      <c r="C65" s="97"/>
      <c r="D65" s="98"/>
      <c r="E65" s="95"/>
      <c r="F65" s="95"/>
      <c r="G65" s="80"/>
      <c r="H65" s="10" t="s">
        <v>309</v>
      </c>
      <c r="I65" s="5">
        <v>668</v>
      </c>
      <c r="J65" s="18">
        <v>1</v>
      </c>
      <c r="K65" s="15">
        <v>4</v>
      </c>
      <c r="L65" s="86" t="s">
        <v>540</v>
      </c>
      <c r="M65" s="87" t="s">
        <v>227</v>
      </c>
      <c r="N65" s="87" t="s">
        <v>228</v>
      </c>
      <c r="O65" s="87" t="s">
        <v>271</v>
      </c>
      <c r="P65" s="5">
        <v>850</v>
      </c>
      <c r="Q65" s="167">
        <v>900.1</v>
      </c>
      <c r="R65" s="167">
        <v>900.1</v>
      </c>
      <c r="S65" s="167">
        <v>900</v>
      </c>
    </row>
    <row r="66" spans="1:19" ht="31.5">
      <c r="A66" s="101"/>
      <c r="B66" s="102"/>
      <c r="C66" s="97"/>
      <c r="D66" s="98"/>
      <c r="E66" s="95"/>
      <c r="F66" s="95"/>
      <c r="G66" s="80"/>
      <c r="H66" s="10" t="s">
        <v>387</v>
      </c>
      <c r="I66" s="5">
        <v>668</v>
      </c>
      <c r="J66" s="18">
        <v>1</v>
      </c>
      <c r="K66" s="15">
        <v>4</v>
      </c>
      <c r="L66" s="86" t="s">
        <v>540</v>
      </c>
      <c r="M66" s="87" t="s">
        <v>227</v>
      </c>
      <c r="N66" s="87" t="s">
        <v>228</v>
      </c>
      <c r="O66" s="87" t="s">
        <v>386</v>
      </c>
      <c r="P66" s="5"/>
      <c r="Q66" s="167">
        <f>Q67</f>
        <v>4737.3</v>
      </c>
      <c r="R66" s="167">
        <f>R67</f>
        <v>4926.7</v>
      </c>
      <c r="S66" s="167">
        <f>S67</f>
        <v>5123.8</v>
      </c>
    </row>
    <row r="67" spans="1:19" ht="18.75">
      <c r="A67" s="101"/>
      <c r="B67" s="102"/>
      <c r="C67" s="97"/>
      <c r="D67" s="98"/>
      <c r="E67" s="95"/>
      <c r="F67" s="95"/>
      <c r="G67" s="80"/>
      <c r="H67" s="10" t="s">
        <v>211</v>
      </c>
      <c r="I67" s="5">
        <v>668</v>
      </c>
      <c r="J67" s="18">
        <v>1</v>
      </c>
      <c r="K67" s="15">
        <v>4</v>
      </c>
      <c r="L67" s="86" t="s">
        <v>540</v>
      </c>
      <c r="M67" s="87" t="s">
        <v>227</v>
      </c>
      <c r="N67" s="87" t="s">
        <v>228</v>
      </c>
      <c r="O67" s="87" t="s">
        <v>386</v>
      </c>
      <c r="P67" s="5">
        <v>120</v>
      </c>
      <c r="Q67" s="167">
        <v>4737.3</v>
      </c>
      <c r="R67" s="167">
        <v>4926.7</v>
      </c>
      <c r="S67" s="167">
        <v>5123.8</v>
      </c>
    </row>
    <row r="68" spans="1:19" s="146" customFormat="1" ht="19.5">
      <c r="A68" s="138"/>
      <c r="B68" s="169"/>
      <c r="C68" s="136"/>
      <c r="D68" s="139"/>
      <c r="E68" s="124"/>
      <c r="F68" s="124"/>
      <c r="G68" s="115"/>
      <c r="H68" s="300" t="s">
        <v>266</v>
      </c>
      <c r="I68" s="125">
        <v>668</v>
      </c>
      <c r="J68" s="118">
        <v>1</v>
      </c>
      <c r="K68" s="118">
        <v>5</v>
      </c>
      <c r="L68" s="119"/>
      <c r="M68" s="120"/>
      <c r="N68" s="120"/>
      <c r="O68" s="120"/>
      <c r="P68" s="117"/>
      <c r="Q68" s="164">
        <f>Q69</f>
        <v>0.8</v>
      </c>
      <c r="R68" s="164">
        <f aca="true" t="shared" si="5" ref="R68:S71">R69</f>
        <v>0.8</v>
      </c>
      <c r="S68" s="164">
        <f t="shared" si="5"/>
        <v>0.8</v>
      </c>
    </row>
    <row r="69" spans="1:19" ht="31.5">
      <c r="A69" s="101"/>
      <c r="B69" s="102"/>
      <c r="C69" s="97"/>
      <c r="D69" s="98"/>
      <c r="E69" s="95"/>
      <c r="F69" s="95"/>
      <c r="G69" s="80"/>
      <c r="H69" s="10" t="s">
        <v>570</v>
      </c>
      <c r="I69" s="5">
        <v>668</v>
      </c>
      <c r="J69" s="15">
        <v>1</v>
      </c>
      <c r="K69" s="15">
        <v>5</v>
      </c>
      <c r="L69" s="86" t="s">
        <v>540</v>
      </c>
      <c r="M69" s="87" t="s">
        <v>227</v>
      </c>
      <c r="N69" s="87" t="s">
        <v>236</v>
      </c>
      <c r="O69" s="87" t="s">
        <v>268</v>
      </c>
      <c r="P69" s="9"/>
      <c r="Q69" s="165">
        <f>Q70</f>
        <v>0.8</v>
      </c>
      <c r="R69" s="165">
        <f t="shared" si="5"/>
        <v>0.8</v>
      </c>
      <c r="S69" s="165">
        <f t="shared" si="5"/>
        <v>0.8</v>
      </c>
    </row>
    <row r="70" spans="1:19" ht="32.25" customHeight="1">
      <c r="A70" s="101"/>
      <c r="B70" s="102"/>
      <c r="C70" s="97"/>
      <c r="D70" s="98"/>
      <c r="E70" s="95"/>
      <c r="F70" s="95"/>
      <c r="G70" s="80"/>
      <c r="H70" s="10" t="s">
        <v>572</v>
      </c>
      <c r="I70" s="5">
        <v>668</v>
      </c>
      <c r="J70" s="15">
        <v>1</v>
      </c>
      <c r="K70" s="15">
        <v>5</v>
      </c>
      <c r="L70" s="86" t="s">
        <v>540</v>
      </c>
      <c r="M70" s="87" t="s">
        <v>227</v>
      </c>
      <c r="N70" s="87" t="s">
        <v>230</v>
      </c>
      <c r="O70" s="87" t="s">
        <v>268</v>
      </c>
      <c r="P70" s="9"/>
      <c r="Q70" s="165">
        <f>Q71</f>
        <v>0.8</v>
      </c>
      <c r="R70" s="165">
        <f t="shared" si="5"/>
        <v>0.8</v>
      </c>
      <c r="S70" s="165">
        <f t="shared" si="5"/>
        <v>0.8</v>
      </c>
    </row>
    <row r="71" spans="1:19" ht="31.5">
      <c r="A71" s="101"/>
      <c r="B71" s="102"/>
      <c r="C71" s="97"/>
      <c r="D71" s="98"/>
      <c r="E71" s="95"/>
      <c r="F71" s="95"/>
      <c r="G71" s="80"/>
      <c r="H71" s="10" t="s">
        <v>333</v>
      </c>
      <c r="I71" s="5">
        <v>668</v>
      </c>
      <c r="J71" s="15">
        <v>1</v>
      </c>
      <c r="K71" s="15">
        <v>5</v>
      </c>
      <c r="L71" s="86" t="s">
        <v>540</v>
      </c>
      <c r="M71" s="87" t="s">
        <v>227</v>
      </c>
      <c r="N71" s="87" t="s">
        <v>230</v>
      </c>
      <c r="O71" s="87" t="s">
        <v>332</v>
      </c>
      <c r="P71" s="9"/>
      <c r="Q71" s="165">
        <f>Q72</f>
        <v>0.8</v>
      </c>
      <c r="R71" s="165">
        <f t="shared" si="5"/>
        <v>0.8</v>
      </c>
      <c r="S71" s="165">
        <f t="shared" si="5"/>
        <v>0.8</v>
      </c>
    </row>
    <row r="72" spans="1:19" ht="18.75">
      <c r="A72" s="101"/>
      <c r="B72" s="102"/>
      <c r="C72" s="97"/>
      <c r="D72" s="98"/>
      <c r="E72" s="95"/>
      <c r="F72" s="95"/>
      <c r="G72" s="80"/>
      <c r="H72" s="4" t="s">
        <v>308</v>
      </c>
      <c r="I72" s="5">
        <v>668</v>
      </c>
      <c r="J72" s="15">
        <v>1</v>
      </c>
      <c r="K72" s="15">
        <v>5</v>
      </c>
      <c r="L72" s="86" t="s">
        <v>540</v>
      </c>
      <c r="M72" s="87" t="s">
        <v>227</v>
      </c>
      <c r="N72" s="87" t="s">
        <v>230</v>
      </c>
      <c r="O72" s="87" t="s">
        <v>332</v>
      </c>
      <c r="P72" s="9">
        <v>240</v>
      </c>
      <c r="Q72" s="165">
        <v>0.8</v>
      </c>
      <c r="R72" s="167">
        <v>0.8</v>
      </c>
      <c r="S72" s="167">
        <v>0.8</v>
      </c>
    </row>
    <row r="73" spans="1:19" s="146" customFormat="1" ht="19.5">
      <c r="A73" s="138"/>
      <c r="B73" s="169"/>
      <c r="C73" s="136"/>
      <c r="D73" s="139"/>
      <c r="E73" s="124"/>
      <c r="F73" s="124"/>
      <c r="G73" s="115"/>
      <c r="H73" s="116" t="s">
        <v>78</v>
      </c>
      <c r="I73" s="125">
        <v>668</v>
      </c>
      <c r="J73" s="118">
        <v>1</v>
      </c>
      <c r="K73" s="118">
        <v>11</v>
      </c>
      <c r="L73" s="119"/>
      <c r="M73" s="120"/>
      <c r="N73" s="120"/>
      <c r="O73" s="120"/>
      <c r="P73" s="117"/>
      <c r="Q73" s="164">
        <f>Q74</f>
        <v>500</v>
      </c>
      <c r="R73" s="164">
        <f aca="true" t="shared" si="6" ref="R73:S75">R74</f>
        <v>500</v>
      </c>
      <c r="S73" s="164">
        <f t="shared" si="6"/>
        <v>500</v>
      </c>
    </row>
    <row r="74" spans="1:19" ht="18.75">
      <c r="A74" s="101"/>
      <c r="B74" s="102"/>
      <c r="C74" s="97"/>
      <c r="D74" s="98"/>
      <c r="E74" s="95"/>
      <c r="F74" s="95"/>
      <c r="G74" s="80"/>
      <c r="H74" s="10" t="s">
        <v>78</v>
      </c>
      <c r="I74" s="5">
        <v>668</v>
      </c>
      <c r="J74" s="15">
        <v>1</v>
      </c>
      <c r="K74" s="15">
        <v>11</v>
      </c>
      <c r="L74" s="86" t="s">
        <v>63</v>
      </c>
      <c r="M74" s="87" t="s">
        <v>227</v>
      </c>
      <c r="N74" s="87" t="s">
        <v>236</v>
      </c>
      <c r="O74" s="87" t="s">
        <v>268</v>
      </c>
      <c r="P74" s="9"/>
      <c r="Q74" s="165">
        <f>Q75</f>
        <v>500</v>
      </c>
      <c r="R74" s="165">
        <f t="shared" si="6"/>
        <v>500</v>
      </c>
      <c r="S74" s="165">
        <f t="shared" si="6"/>
        <v>500</v>
      </c>
    </row>
    <row r="75" spans="1:19" ht="18.75">
      <c r="A75" s="101"/>
      <c r="B75" s="102"/>
      <c r="C75" s="97"/>
      <c r="D75" s="98"/>
      <c r="E75" s="95"/>
      <c r="F75" s="95"/>
      <c r="G75" s="80"/>
      <c r="H75" s="10" t="s">
        <v>72</v>
      </c>
      <c r="I75" s="5">
        <v>668</v>
      </c>
      <c r="J75" s="15">
        <v>1</v>
      </c>
      <c r="K75" s="15">
        <v>11</v>
      </c>
      <c r="L75" s="86" t="s">
        <v>63</v>
      </c>
      <c r="M75" s="87" t="s">
        <v>238</v>
      </c>
      <c r="N75" s="87" t="s">
        <v>236</v>
      </c>
      <c r="O75" s="87" t="s">
        <v>268</v>
      </c>
      <c r="P75" s="9"/>
      <c r="Q75" s="165">
        <f>Q76</f>
        <v>500</v>
      </c>
      <c r="R75" s="165">
        <f t="shared" si="6"/>
        <v>500</v>
      </c>
      <c r="S75" s="165">
        <f t="shared" si="6"/>
        <v>500</v>
      </c>
    </row>
    <row r="76" spans="1:19" ht="18.75">
      <c r="A76" s="101"/>
      <c r="B76" s="102"/>
      <c r="C76" s="97"/>
      <c r="D76" s="98"/>
      <c r="E76" s="95"/>
      <c r="F76" s="95"/>
      <c r="G76" s="80"/>
      <c r="H76" s="4" t="s">
        <v>220</v>
      </c>
      <c r="I76" s="5">
        <v>668</v>
      </c>
      <c r="J76" s="15">
        <v>1</v>
      </c>
      <c r="K76" s="15">
        <v>11</v>
      </c>
      <c r="L76" s="86" t="s">
        <v>63</v>
      </c>
      <c r="M76" s="87" t="s">
        <v>238</v>
      </c>
      <c r="N76" s="87" t="s">
        <v>236</v>
      </c>
      <c r="O76" s="87" t="s">
        <v>268</v>
      </c>
      <c r="P76" s="9">
        <v>870</v>
      </c>
      <c r="Q76" s="165">
        <v>500</v>
      </c>
      <c r="R76" s="167">
        <v>500</v>
      </c>
      <c r="S76" s="167">
        <v>500</v>
      </c>
    </row>
    <row r="77" spans="1:19" s="146" customFormat="1" ht="19.5">
      <c r="A77" s="138"/>
      <c r="B77" s="169"/>
      <c r="C77" s="136"/>
      <c r="D77" s="139"/>
      <c r="E77" s="124"/>
      <c r="F77" s="124"/>
      <c r="G77" s="115"/>
      <c r="H77" s="116" t="s">
        <v>213</v>
      </c>
      <c r="I77" s="125">
        <v>668</v>
      </c>
      <c r="J77" s="118">
        <v>1</v>
      </c>
      <c r="K77" s="118">
        <v>13</v>
      </c>
      <c r="L77" s="119"/>
      <c r="M77" s="120"/>
      <c r="N77" s="120"/>
      <c r="O77" s="120"/>
      <c r="P77" s="117"/>
      <c r="Q77" s="164">
        <f>Q78+Q83</f>
        <v>45750.9</v>
      </c>
      <c r="R77" s="164">
        <f>R78+R83</f>
        <v>46418.5</v>
      </c>
      <c r="S77" s="164">
        <f>S78+S83</f>
        <v>41890.5</v>
      </c>
    </row>
    <row r="78" spans="1:19" ht="36.75" customHeight="1">
      <c r="A78" s="105"/>
      <c r="B78" s="102"/>
      <c r="C78" s="97"/>
      <c r="D78" s="98"/>
      <c r="E78" s="95"/>
      <c r="F78" s="95"/>
      <c r="G78" s="80"/>
      <c r="H78" s="10" t="s">
        <v>574</v>
      </c>
      <c r="I78" s="5">
        <v>668</v>
      </c>
      <c r="J78" s="15">
        <v>1</v>
      </c>
      <c r="K78" s="15">
        <v>13</v>
      </c>
      <c r="L78" s="86" t="s">
        <v>222</v>
      </c>
      <c r="M78" s="87" t="s">
        <v>227</v>
      </c>
      <c r="N78" s="87" t="s">
        <v>236</v>
      </c>
      <c r="O78" s="87" t="s">
        <v>268</v>
      </c>
      <c r="P78" s="9"/>
      <c r="Q78" s="165">
        <f>Q79</f>
        <v>500</v>
      </c>
      <c r="R78" s="165">
        <f aca="true" t="shared" si="7" ref="R78:S81">R79</f>
        <v>500</v>
      </c>
      <c r="S78" s="165">
        <f t="shared" si="7"/>
        <v>500</v>
      </c>
    </row>
    <row r="79" spans="1:19" ht="18.75">
      <c r="A79" s="105"/>
      <c r="B79" s="102"/>
      <c r="C79" s="97"/>
      <c r="D79" s="98"/>
      <c r="E79" s="95"/>
      <c r="F79" s="95"/>
      <c r="G79" s="80"/>
      <c r="H79" s="10" t="s">
        <v>575</v>
      </c>
      <c r="I79" s="5">
        <v>668</v>
      </c>
      <c r="J79" s="15">
        <v>1</v>
      </c>
      <c r="K79" s="15">
        <v>13</v>
      </c>
      <c r="L79" s="86" t="s">
        <v>222</v>
      </c>
      <c r="M79" s="87" t="s">
        <v>224</v>
      </c>
      <c r="N79" s="87" t="s">
        <v>236</v>
      </c>
      <c r="O79" s="87" t="s">
        <v>268</v>
      </c>
      <c r="P79" s="9"/>
      <c r="Q79" s="165">
        <f>Q80</f>
        <v>500</v>
      </c>
      <c r="R79" s="165">
        <f t="shared" si="7"/>
        <v>500</v>
      </c>
      <c r="S79" s="165">
        <f t="shared" si="7"/>
        <v>500</v>
      </c>
    </row>
    <row r="80" spans="1:19" ht="33" customHeight="1">
      <c r="A80" s="105"/>
      <c r="B80" s="102"/>
      <c r="C80" s="97"/>
      <c r="D80" s="98"/>
      <c r="E80" s="95"/>
      <c r="F80" s="95"/>
      <c r="G80" s="80"/>
      <c r="H80" s="10" t="s">
        <v>576</v>
      </c>
      <c r="I80" s="5">
        <v>668</v>
      </c>
      <c r="J80" s="15">
        <v>1</v>
      </c>
      <c r="K80" s="15">
        <v>13</v>
      </c>
      <c r="L80" s="86" t="s">
        <v>222</v>
      </c>
      <c r="M80" s="87" t="s">
        <v>224</v>
      </c>
      <c r="N80" s="87" t="s">
        <v>239</v>
      </c>
      <c r="O80" s="87" t="s">
        <v>268</v>
      </c>
      <c r="P80" s="9"/>
      <c r="Q80" s="165">
        <f>Q81</f>
        <v>500</v>
      </c>
      <c r="R80" s="165">
        <f t="shared" si="7"/>
        <v>500</v>
      </c>
      <c r="S80" s="165">
        <f t="shared" si="7"/>
        <v>500</v>
      </c>
    </row>
    <row r="81" spans="1:19" ht="18.75">
      <c r="A81" s="105"/>
      <c r="B81" s="102"/>
      <c r="C81" s="97"/>
      <c r="D81" s="98"/>
      <c r="E81" s="95"/>
      <c r="F81" s="95"/>
      <c r="G81" s="80"/>
      <c r="H81" s="10" t="s">
        <v>32</v>
      </c>
      <c r="I81" s="5">
        <v>668</v>
      </c>
      <c r="J81" s="15">
        <v>1</v>
      </c>
      <c r="K81" s="15">
        <v>13</v>
      </c>
      <c r="L81" s="86" t="s">
        <v>222</v>
      </c>
      <c r="M81" s="87" t="s">
        <v>224</v>
      </c>
      <c r="N81" s="87" t="s">
        <v>239</v>
      </c>
      <c r="O81" s="87" t="s">
        <v>418</v>
      </c>
      <c r="P81" s="9"/>
      <c r="Q81" s="165">
        <f>Q82</f>
        <v>500</v>
      </c>
      <c r="R81" s="165">
        <f t="shared" si="7"/>
        <v>500</v>
      </c>
      <c r="S81" s="165">
        <f t="shared" si="7"/>
        <v>500</v>
      </c>
    </row>
    <row r="82" spans="1:19" ht="18.75">
      <c r="A82" s="105"/>
      <c r="B82" s="102"/>
      <c r="C82" s="97"/>
      <c r="D82" s="98"/>
      <c r="E82" s="95"/>
      <c r="F82" s="95"/>
      <c r="G82" s="80"/>
      <c r="H82" s="4" t="s">
        <v>308</v>
      </c>
      <c r="I82" s="5">
        <v>668</v>
      </c>
      <c r="J82" s="15">
        <v>1</v>
      </c>
      <c r="K82" s="15">
        <v>13</v>
      </c>
      <c r="L82" s="86" t="s">
        <v>222</v>
      </c>
      <c r="M82" s="87" t="s">
        <v>224</v>
      </c>
      <c r="N82" s="87" t="s">
        <v>239</v>
      </c>
      <c r="O82" s="87" t="s">
        <v>418</v>
      </c>
      <c r="P82" s="9">
        <v>240</v>
      </c>
      <c r="Q82" s="165">
        <v>500</v>
      </c>
      <c r="R82" s="167">
        <v>500</v>
      </c>
      <c r="S82" s="167">
        <v>500</v>
      </c>
    </row>
    <row r="83" spans="1:19" ht="31.5">
      <c r="A83" s="105"/>
      <c r="B83" s="102"/>
      <c r="C83" s="97"/>
      <c r="D83" s="98"/>
      <c r="E83" s="95"/>
      <c r="F83" s="95"/>
      <c r="G83" s="80"/>
      <c r="H83" s="10" t="s">
        <v>570</v>
      </c>
      <c r="I83" s="5">
        <v>668</v>
      </c>
      <c r="J83" s="15">
        <v>1</v>
      </c>
      <c r="K83" s="15">
        <v>13</v>
      </c>
      <c r="L83" s="86" t="s">
        <v>540</v>
      </c>
      <c r="M83" s="87" t="s">
        <v>227</v>
      </c>
      <c r="N83" s="87" t="s">
        <v>236</v>
      </c>
      <c r="O83" s="87" t="s">
        <v>268</v>
      </c>
      <c r="P83" s="9"/>
      <c r="Q83" s="165">
        <f>Q84+Q88+Q95</f>
        <v>45250.9</v>
      </c>
      <c r="R83" s="165">
        <f>R84+R88+R95</f>
        <v>45918.5</v>
      </c>
      <c r="S83" s="165">
        <f>S84+S88+S95</f>
        <v>41390.5</v>
      </c>
    </row>
    <row r="84" spans="1:19" ht="31.5">
      <c r="A84" s="105"/>
      <c r="B84" s="102"/>
      <c r="C84" s="97"/>
      <c r="D84" s="98"/>
      <c r="E84" s="95"/>
      <c r="F84" s="95"/>
      <c r="G84" s="80"/>
      <c r="H84" s="10" t="s">
        <v>571</v>
      </c>
      <c r="I84" s="5">
        <v>668</v>
      </c>
      <c r="J84" s="15">
        <v>1</v>
      </c>
      <c r="K84" s="15">
        <v>13</v>
      </c>
      <c r="L84" s="86" t="s">
        <v>540</v>
      </c>
      <c r="M84" s="87" t="s">
        <v>227</v>
      </c>
      <c r="N84" s="87" t="s">
        <v>228</v>
      </c>
      <c r="O84" s="87" t="s">
        <v>268</v>
      </c>
      <c r="P84" s="9"/>
      <c r="Q84" s="165">
        <f>Q85</f>
        <v>922.5</v>
      </c>
      <c r="R84" s="165">
        <f>R85</f>
        <v>922.5</v>
      </c>
      <c r="S84" s="165">
        <f>S85</f>
        <v>902.5</v>
      </c>
    </row>
    <row r="85" spans="1:19" ht="18.75">
      <c r="A85" s="105"/>
      <c r="B85" s="102"/>
      <c r="C85" s="97"/>
      <c r="D85" s="98"/>
      <c r="E85" s="95"/>
      <c r="F85" s="95"/>
      <c r="G85" s="80"/>
      <c r="H85" s="10" t="s">
        <v>334</v>
      </c>
      <c r="I85" s="5">
        <v>668</v>
      </c>
      <c r="J85" s="15">
        <v>1</v>
      </c>
      <c r="K85" s="15">
        <v>13</v>
      </c>
      <c r="L85" s="86" t="s">
        <v>540</v>
      </c>
      <c r="M85" s="87" t="s">
        <v>227</v>
      </c>
      <c r="N85" s="87" t="s">
        <v>228</v>
      </c>
      <c r="O85" s="87" t="s">
        <v>271</v>
      </c>
      <c r="P85" s="9"/>
      <c r="Q85" s="165">
        <f>Q86+Q87</f>
        <v>922.5</v>
      </c>
      <c r="R85" s="165">
        <f>R86+R87</f>
        <v>922.5</v>
      </c>
      <c r="S85" s="165">
        <f>S86+S87</f>
        <v>902.5</v>
      </c>
    </row>
    <row r="86" spans="1:19" ht="18.75">
      <c r="A86" s="105"/>
      <c r="B86" s="102"/>
      <c r="C86" s="97"/>
      <c r="D86" s="98"/>
      <c r="E86" s="95"/>
      <c r="F86" s="95"/>
      <c r="G86" s="80"/>
      <c r="H86" s="4" t="s">
        <v>308</v>
      </c>
      <c r="I86" s="5">
        <v>668</v>
      </c>
      <c r="J86" s="15">
        <v>1</v>
      </c>
      <c r="K86" s="15">
        <v>13</v>
      </c>
      <c r="L86" s="86" t="s">
        <v>540</v>
      </c>
      <c r="M86" s="87" t="s">
        <v>227</v>
      </c>
      <c r="N86" s="87" t="s">
        <v>228</v>
      </c>
      <c r="O86" s="87" t="s">
        <v>271</v>
      </c>
      <c r="P86" s="9">
        <v>240</v>
      </c>
      <c r="Q86" s="165">
        <v>840</v>
      </c>
      <c r="R86" s="167">
        <v>840</v>
      </c>
      <c r="S86" s="167">
        <v>820</v>
      </c>
    </row>
    <row r="87" spans="1:19" ht="18.75">
      <c r="A87" s="105"/>
      <c r="B87" s="102"/>
      <c r="C87" s="97"/>
      <c r="D87" s="98"/>
      <c r="E87" s="95"/>
      <c r="F87" s="95"/>
      <c r="G87" s="80"/>
      <c r="H87" s="10" t="s">
        <v>309</v>
      </c>
      <c r="I87" s="5">
        <v>668</v>
      </c>
      <c r="J87" s="15">
        <v>1</v>
      </c>
      <c r="K87" s="15">
        <v>13</v>
      </c>
      <c r="L87" s="86" t="s">
        <v>540</v>
      </c>
      <c r="M87" s="87" t="s">
        <v>227</v>
      </c>
      <c r="N87" s="87" t="s">
        <v>228</v>
      </c>
      <c r="O87" s="87" t="s">
        <v>271</v>
      </c>
      <c r="P87" s="9">
        <v>850</v>
      </c>
      <c r="Q87" s="165">
        <v>82.5</v>
      </c>
      <c r="R87" s="167">
        <v>82.5</v>
      </c>
      <c r="S87" s="167">
        <v>82.5</v>
      </c>
    </row>
    <row r="88" spans="1:19" ht="31.5">
      <c r="A88" s="105"/>
      <c r="B88" s="102"/>
      <c r="C88" s="97"/>
      <c r="D88" s="98"/>
      <c r="E88" s="95"/>
      <c r="F88" s="95"/>
      <c r="G88" s="80"/>
      <c r="H88" s="10" t="s">
        <v>572</v>
      </c>
      <c r="I88" s="5">
        <v>668</v>
      </c>
      <c r="J88" s="15">
        <v>1</v>
      </c>
      <c r="K88" s="15">
        <v>13</v>
      </c>
      <c r="L88" s="86" t="s">
        <v>540</v>
      </c>
      <c r="M88" s="87" t="s">
        <v>227</v>
      </c>
      <c r="N88" s="87" t="s">
        <v>230</v>
      </c>
      <c r="O88" s="87" t="s">
        <v>268</v>
      </c>
      <c r="P88" s="9"/>
      <c r="Q88" s="165">
        <f>Q89+Q92</f>
        <v>1329.6</v>
      </c>
      <c r="R88" s="165">
        <f>R89+R92</f>
        <v>1331.3</v>
      </c>
      <c r="S88" s="165">
        <f>S89+S92</f>
        <v>1332.5</v>
      </c>
    </row>
    <row r="89" spans="1:19" ht="47.25" customHeight="1">
      <c r="A89" s="105"/>
      <c r="B89" s="102"/>
      <c r="C89" s="97"/>
      <c r="D89" s="98"/>
      <c r="E89" s="95"/>
      <c r="F89" s="95"/>
      <c r="G89" s="80"/>
      <c r="H89" s="10" t="s">
        <v>280</v>
      </c>
      <c r="I89" s="5">
        <v>668</v>
      </c>
      <c r="J89" s="15">
        <v>1</v>
      </c>
      <c r="K89" s="15">
        <v>13</v>
      </c>
      <c r="L89" s="86" t="s">
        <v>540</v>
      </c>
      <c r="M89" s="87" t="s">
        <v>227</v>
      </c>
      <c r="N89" s="87" t="s">
        <v>230</v>
      </c>
      <c r="O89" s="87" t="s">
        <v>276</v>
      </c>
      <c r="P89" s="9"/>
      <c r="Q89" s="165">
        <f>Q90+Q91</f>
        <v>402.6</v>
      </c>
      <c r="R89" s="165">
        <f>R90+R91</f>
        <v>404.3</v>
      </c>
      <c r="S89" s="165">
        <f>S90+S91</f>
        <v>405.5</v>
      </c>
    </row>
    <row r="90" spans="1:19" ht="18.75">
      <c r="A90" s="105"/>
      <c r="B90" s="102"/>
      <c r="C90" s="97"/>
      <c r="D90" s="98"/>
      <c r="E90" s="95"/>
      <c r="F90" s="95"/>
      <c r="G90" s="80"/>
      <c r="H90" s="10" t="s">
        <v>211</v>
      </c>
      <c r="I90" s="5">
        <v>668</v>
      </c>
      <c r="J90" s="15">
        <v>1</v>
      </c>
      <c r="K90" s="15">
        <v>13</v>
      </c>
      <c r="L90" s="86" t="s">
        <v>540</v>
      </c>
      <c r="M90" s="87" t="s">
        <v>227</v>
      </c>
      <c r="N90" s="87" t="s">
        <v>230</v>
      </c>
      <c r="O90" s="87" t="s">
        <v>276</v>
      </c>
      <c r="P90" s="9">
        <v>120</v>
      </c>
      <c r="Q90" s="165">
        <v>301.3</v>
      </c>
      <c r="R90" s="167">
        <v>301.3</v>
      </c>
      <c r="S90" s="167">
        <v>301.3</v>
      </c>
    </row>
    <row r="91" spans="1:19" ht="18.75">
      <c r="A91" s="105"/>
      <c r="B91" s="102"/>
      <c r="C91" s="97"/>
      <c r="D91" s="98"/>
      <c r="E91" s="95"/>
      <c r="F91" s="95"/>
      <c r="G91" s="80"/>
      <c r="H91" s="4" t="s">
        <v>308</v>
      </c>
      <c r="I91" s="5">
        <v>668</v>
      </c>
      <c r="J91" s="15">
        <v>1</v>
      </c>
      <c r="K91" s="15">
        <v>13</v>
      </c>
      <c r="L91" s="86" t="s">
        <v>540</v>
      </c>
      <c r="M91" s="87" t="s">
        <v>227</v>
      </c>
      <c r="N91" s="87" t="s">
        <v>230</v>
      </c>
      <c r="O91" s="87" t="s">
        <v>276</v>
      </c>
      <c r="P91" s="9">
        <v>240</v>
      </c>
      <c r="Q91" s="165">
        <v>101.3</v>
      </c>
      <c r="R91" s="167">
        <v>103</v>
      </c>
      <c r="S91" s="167">
        <v>104.2</v>
      </c>
    </row>
    <row r="92" spans="1:19" ht="18.75">
      <c r="A92" s="105"/>
      <c r="B92" s="102"/>
      <c r="C92" s="97"/>
      <c r="D92" s="98"/>
      <c r="E92" s="95"/>
      <c r="F92" s="95"/>
      <c r="G92" s="80"/>
      <c r="H92" s="10" t="s">
        <v>353</v>
      </c>
      <c r="I92" s="5">
        <v>668</v>
      </c>
      <c r="J92" s="15">
        <v>1</v>
      </c>
      <c r="K92" s="15">
        <v>13</v>
      </c>
      <c r="L92" s="86" t="s">
        <v>540</v>
      </c>
      <c r="M92" s="87" t="s">
        <v>227</v>
      </c>
      <c r="N92" s="87" t="s">
        <v>230</v>
      </c>
      <c r="O92" s="87" t="s">
        <v>352</v>
      </c>
      <c r="P92" s="9"/>
      <c r="Q92" s="165">
        <f>Q93+Q94</f>
        <v>927</v>
      </c>
      <c r="R92" s="165">
        <f>R93+R94</f>
        <v>927</v>
      </c>
      <c r="S92" s="165">
        <f>S93+S94</f>
        <v>927</v>
      </c>
    </row>
    <row r="93" spans="1:19" ht="18.75">
      <c r="A93" s="105"/>
      <c r="B93" s="102"/>
      <c r="C93" s="97"/>
      <c r="D93" s="98"/>
      <c r="E93" s="95"/>
      <c r="F93" s="95"/>
      <c r="G93" s="80"/>
      <c r="H93" s="10" t="s">
        <v>211</v>
      </c>
      <c r="I93" s="5">
        <v>668</v>
      </c>
      <c r="J93" s="15">
        <v>1</v>
      </c>
      <c r="K93" s="15">
        <v>13</v>
      </c>
      <c r="L93" s="86" t="s">
        <v>540</v>
      </c>
      <c r="M93" s="87" t="s">
        <v>227</v>
      </c>
      <c r="N93" s="87" t="s">
        <v>230</v>
      </c>
      <c r="O93" s="87" t="s">
        <v>352</v>
      </c>
      <c r="P93" s="9">
        <v>120</v>
      </c>
      <c r="Q93" s="165">
        <v>877</v>
      </c>
      <c r="R93" s="167">
        <v>877</v>
      </c>
      <c r="S93" s="167">
        <v>877</v>
      </c>
    </row>
    <row r="94" spans="1:19" ht="18.75">
      <c r="A94" s="105"/>
      <c r="B94" s="102"/>
      <c r="C94" s="97"/>
      <c r="D94" s="98"/>
      <c r="E94" s="95"/>
      <c r="F94" s="95"/>
      <c r="G94" s="80"/>
      <c r="H94" s="4" t="s">
        <v>308</v>
      </c>
      <c r="I94" s="5">
        <v>668</v>
      </c>
      <c r="J94" s="15">
        <v>1</v>
      </c>
      <c r="K94" s="15">
        <v>13</v>
      </c>
      <c r="L94" s="86" t="s">
        <v>540</v>
      </c>
      <c r="M94" s="87" t="s">
        <v>227</v>
      </c>
      <c r="N94" s="87" t="s">
        <v>230</v>
      </c>
      <c r="O94" s="87" t="s">
        <v>352</v>
      </c>
      <c r="P94" s="9">
        <v>240</v>
      </c>
      <c r="Q94" s="165">
        <v>50</v>
      </c>
      <c r="R94" s="167">
        <v>50</v>
      </c>
      <c r="S94" s="167">
        <v>50</v>
      </c>
    </row>
    <row r="95" spans="1:19" ht="18.75">
      <c r="A95" s="105"/>
      <c r="B95" s="102"/>
      <c r="C95" s="97"/>
      <c r="D95" s="98"/>
      <c r="E95" s="95"/>
      <c r="F95" s="95"/>
      <c r="G95" s="80"/>
      <c r="H95" s="10" t="s">
        <v>573</v>
      </c>
      <c r="I95" s="5">
        <v>668</v>
      </c>
      <c r="J95" s="15">
        <v>1</v>
      </c>
      <c r="K95" s="15">
        <v>13</v>
      </c>
      <c r="L95" s="86" t="s">
        <v>540</v>
      </c>
      <c r="M95" s="87" t="s">
        <v>227</v>
      </c>
      <c r="N95" s="87" t="s">
        <v>246</v>
      </c>
      <c r="O95" s="87" t="s">
        <v>268</v>
      </c>
      <c r="P95" s="9"/>
      <c r="Q95" s="165">
        <f>Q96+Q99+Q101</f>
        <v>42998.8</v>
      </c>
      <c r="R95" s="165">
        <f>R96+R99+R101</f>
        <v>43664.7</v>
      </c>
      <c r="S95" s="165">
        <f>S96+S99+S101</f>
        <v>39155.5</v>
      </c>
    </row>
    <row r="96" spans="1:19" ht="18.75">
      <c r="A96" s="105"/>
      <c r="B96" s="102"/>
      <c r="C96" s="97"/>
      <c r="D96" s="98"/>
      <c r="E96" s="95"/>
      <c r="F96" s="95"/>
      <c r="G96" s="80"/>
      <c r="H96" s="10" t="s">
        <v>64</v>
      </c>
      <c r="I96" s="5">
        <v>668</v>
      </c>
      <c r="J96" s="15">
        <v>1</v>
      </c>
      <c r="K96" s="15">
        <v>13</v>
      </c>
      <c r="L96" s="86" t="s">
        <v>540</v>
      </c>
      <c r="M96" s="87" t="s">
        <v>227</v>
      </c>
      <c r="N96" s="87" t="s">
        <v>246</v>
      </c>
      <c r="O96" s="87" t="s">
        <v>65</v>
      </c>
      <c r="P96" s="9"/>
      <c r="Q96" s="165">
        <f>Q97+Q98</f>
        <v>26728.2</v>
      </c>
      <c r="R96" s="165">
        <f>R97+R98</f>
        <v>27350</v>
      </c>
      <c r="S96" s="165">
        <f>S97+S98</f>
        <v>22795</v>
      </c>
    </row>
    <row r="97" spans="1:19" ht="18.75">
      <c r="A97" s="105"/>
      <c r="B97" s="102"/>
      <c r="C97" s="97"/>
      <c r="D97" s="98"/>
      <c r="E97" s="95"/>
      <c r="F97" s="95"/>
      <c r="G97" s="80"/>
      <c r="H97" s="10" t="s">
        <v>310</v>
      </c>
      <c r="I97" s="5">
        <v>668</v>
      </c>
      <c r="J97" s="15">
        <v>1</v>
      </c>
      <c r="K97" s="15">
        <v>13</v>
      </c>
      <c r="L97" s="86" t="s">
        <v>540</v>
      </c>
      <c r="M97" s="87" t="s">
        <v>227</v>
      </c>
      <c r="N97" s="87" t="s">
        <v>246</v>
      </c>
      <c r="O97" s="87" t="s">
        <v>65</v>
      </c>
      <c r="P97" s="9">
        <v>610</v>
      </c>
      <c r="Q97" s="165">
        <v>449.9</v>
      </c>
      <c r="R97" s="167">
        <v>350</v>
      </c>
      <c r="S97" s="167">
        <v>350</v>
      </c>
    </row>
    <row r="98" spans="1:19" ht="18.75">
      <c r="A98" s="105"/>
      <c r="B98" s="102"/>
      <c r="C98" s="97"/>
      <c r="D98" s="98"/>
      <c r="E98" s="95"/>
      <c r="F98" s="95"/>
      <c r="G98" s="80"/>
      <c r="H98" s="10" t="s">
        <v>329</v>
      </c>
      <c r="I98" s="5">
        <v>668</v>
      </c>
      <c r="J98" s="15">
        <v>1</v>
      </c>
      <c r="K98" s="15">
        <v>13</v>
      </c>
      <c r="L98" s="86" t="s">
        <v>540</v>
      </c>
      <c r="M98" s="87" t="s">
        <v>227</v>
      </c>
      <c r="N98" s="87" t="s">
        <v>246</v>
      </c>
      <c r="O98" s="87" t="s">
        <v>65</v>
      </c>
      <c r="P98" s="9">
        <v>620</v>
      </c>
      <c r="Q98" s="165">
        <v>26278.3</v>
      </c>
      <c r="R98" s="167">
        <v>27000</v>
      </c>
      <c r="S98" s="167">
        <v>22445</v>
      </c>
    </row>
    <row r="99" spans="1:19" ht="31.5">
      <c r="A99" s="101"/>
      <c r="B99" s="102"/>
      <c r="C99" s="97"/>
      <c r="D99" s="98"/>
      <c r="E99" s="95"/>
      <c r="F99" s="95"/>
      <c r="G99" s="80"/>
      <c r="H99" s="10" t="s">
        <v>387</v>
      </c>
      <c r="I99" s="5">
        <v>668</v>
      </c>
      <c r="J99" s="15">
        <v>1</v>
      </c>
      <c r="K99" s="15">
        <v>13</v>
      </c>
      <c r="L99" s="86" t="s">
        <v>540</v>
      </c>
      <c r="M99" s="87" t="s">
        <v>227</v>
      </c>
      <c r="N99" s="87" t="s">
        <v>246</v>
      </c>
      <c r="O99" s="87" t="s">
        <v>386</v>
      </c>
      <c r="P99" s="9"/>
      <c r="Q99" s="165">
        <f>Q100</f>
        <v>11102.1</v>
      </c>
      <c r="R99" s="165">
        <f>R100</f>
        <v>11146.2</v>
      </c>
      <c r="S99" s="165">
        <f>S100</f>
        <v>11192</v>
      </c>
    </row>
    <row r="100" spans="1:19" ht="18.75">
      <c r="A100" s="88"/>
      <c r="B100" s="89"/>
      <c r="C100" s="97"/>
      <c r="D100" s="102"/>
      <c r="E100" s="105"/>
      <c r="F100" s="105"/>
      <c r="G100" s="80"/>
      <c r="H100" s="10" t="s">
        <v>329</v>
      </c>
      <c r="I100" s="5">
        <v>668</v>
      </c>
      <c r="J100" s="15">
        <v>1</v>
      </c>
      <c r="K100" s="15">
        <v>13</v>
      </c>
      <c r="L100" s="86" t="s">
        <v>540</v>
      </c>
      <c r="M100" s="87" t="s">
        <v>227</v>
      </c>
      <c r="N100" s="87" t="s">
        <v>246</v>
      </c>
      <c r="O100" s="87" t="s">
        <v>386</v>
      </c>
      <c r="P100" s="9">
        <v>620</v>
      </c>
      <c r="Q100" s="165">
        <v>11102.1</v>
      </c>
      <c r="R100" s="165">
        <v>11146.2</v>
      </c>
      <c r="S100" s="165">
        <v>11192</v>
      </c>
    </row>
    <row r="101" spans="1:19" ht="63">
      <c r="A101" s="101"/>
      <c r="B101" s="102"/>
      <c r="C101" s="97"/>
      <c r="D101" s="98"/>
      <c r="E101" s="95"/>
      <c r="F101" s="95"/>
      <c r="G101" s="80"/>
      <c r="H101" s="10" t="s">
        <v>66</v>
      </c>
      <c r="I101" s="5">
        <v>668</v>
      </c>
      <c r="J101" s="15">
        <v>1</v>
      </c>
      <c r="K101" s="15">
        <v>13</v>
      </c>
      <c r="L101" s="86" t="s">
        <v>540</v>
      </c>
      <c r="M101" s="87" t="s">
        <v>227</v>
      </c>
      <c r="N101" s="87" t="s">
        <v>246</v>
      </c>
      <c r="O101" s="87" t="s">
        <v>272</v>
      </c>
      <c r="P101" s="9"/>
      <c r="Q101" s="165">
        <f>Q102</f>
        <v>5168.5</v>
      </c>
      <c r="R101" s="165">
        <f>R102</f>
        <v>5168.5</v>
      </c>
      <c r="S101" s="165">
        <f>S102</f>
        <v>5168.5</v>
      </c>
    </row>
    <row r="102" spans="1:19" ht="18.75">
      <c r="A102" s="88"/>
      <c r="B102" s="89"/>
      <c r="C102" s="97"/>
      <c r="D102" s="102"/>
      <c r="E102" s="105"/>
      <c r="F102" s="105"/>
      <c r="G102" s="80"/>
      <c r="H102" s="10" t="s">
        <v>310</v>
      </c>
      <c r="I102" s="5">
        <v>668</v>
      </c>
      <c r="J102" s="15">
        <v>1</v>
      </c>
      <c r="K102" s="15">
        <v>13</v>
      </c>
      <c r="L102" s="86" t="s">
        <v>540</v>
      </c>
      <c r="M102" s="87" t="s">
        <v>227</v>
      </c>
      <c r="N102" s="87" t="s">
        <v>246</v>
      </c>
      <c r="O102" s="87" t="s">
        <v>272</v>
      </c>
      <c r="P102" s="9">
        <v>610</v>
      </c>
      <c r="Q102" s="165">
        <v>5168.5</v>
      </c>
      <c r="R102" s="165">
        <v>5168.5</v>
      </c>
      <c r="S102" s="165">
        <v>5168.5</v>
      </c>
    </row>
    <row r="103" spans="1:19" s="146" customFormat="1" ht="19.5">
      <c r="A103" s="138"/>
      <c r="B103" s="169"/>
      <c r="C103" s="136"/>
      <c r="D103" s="169"/>
      <c r="E103" s="138"/>
      <c r="F103" s="138"/>
      <c r="G103" s="115"/>
      <c r="H103" s="301" t="s">
        <v>263</v>
      </c>
      <c r="I103" s="125">
        <v>668</v>
      </c>
      <c r="J103" s="118">
        <v>3</v>
      </c>
      <c r="K103" s="118" t="s">
        <v>269</v>
      </c>
      <c r="L103" s="119"/>
      <c r="M103" s="120"/>
      <c r="N103" s="120"/>
      <c r="O103" s="120"/>
      <c r="P103" s="117"/>
      <c r="Q103" s="164">
        <f>Q104+Q114</f>
        <v>2785.2</v>
      </c>
      <c r="R103" s="164">
        <f>R104+R114</f>
        <v>2925.7</v>
      </c>
      <c r="S103" s="164">
        <f>S104+S114</f>
        <v>2755.7999999999997</v>
      </c>
    </row>
    <row r="104" spans="1:19" s="146" customFormat="1" ht="19.5">
      <c r="A104" s="138"/>
      <c r="B104" s="169"/>
      <c r="C104" s="136"/>
      <c r="D104" s="139"/>
      <c r="E104" s="124"/>
      <c r="F104" s="124"/>
      <c r="G104" s="115"/>
      <c r="H104" s="301" t="s">
        <v>478</v>
      </c>
      <c r="I104" s="125">
        <v>668</v>
      </c>
      <c r="J104" s="118">
        <v>3</v>
      </c>
      <c r="K104" s="118">
        <v>9</v>
      </c>
      <c r="L104" s="119"/>
      <c r="M104" s="120"/>
      <c r="N104" s="120"/>
      <c r="O104" s="120"/>
      <c r="P104" s="117"/>
      <c r="Q104" s="164">
        <f>Q105</f>
        <v>2579.6</v>
      </c>
      <c r="R104" s="164">
        <f aca="true" t="shared" si="8" ref="R104:S106">R105</f>
        <v>2720.1</v>
      </c>
      <c r="S104" s="164">
        <f t="shared" si="8"/>
        <v>2550.2</v>
      </c>
    </row>
    <row r="105" spans="1:19" ht="31.5">
      <c r="A105" s="101"/>
      <c r="B105" s="102"/>
      <c r="C105" s="97"/>
      <c r="D105" s="98"/>
      <c r="E105" s="95"/>
      <c r="F105" s="95"/>
      <c r="G105" s="80"/>
      <c r="H105" s="10" t="s">
        <v>574</v>
      </c>
      <c r="I105" s="5">
        <v>668</v>
      </c>
      <c r="J105" s="15">
        <v>3</v>
      </c>
      <c r="K105" s="15">
        <v>9</v>
      </c>
      <c r="L105" s="86" t="s">
        <v>222</v>
      </c>
      <c r="M105" s="87" t="s">
        <v>227</v>
      </c>
      <c r="N105" s="87" t="s">
        <v>236</v>
      </c>
      <c r="O105" s="87" t="s">
        <v>268</v>
      </c>
      <c r="P105" s="9"/>
      <c r="Q105" s="165">
        <f>Q106</f>
        <v>2579.6</v>
      </c>
      <c r="R105" s="165">
        <f t="shared" si="8"/>
        <v>2720.1</v>
      </c>
      <c r="S105" s="165">
        <f t="shared" si="8"/>
        <v>2550.2</v>
      </c>
    </row>
    <row r="106" spans="1:19" ht="18.75">
      <c r="A106" s="88"/>
      <c r="B106" s="89"/>
      <c r="C106" s="97"/>
      <c r="D106" s="102"/>
      <c r="E106" s="105"/>
      <c r="F106" s="105"/>
      <c r="G106" s="80"/>
      <c r="H106" s="10" t="s">
        <v>575</v>
      </c>
      <c r="I106" s="5">
        <v>668</v>
      </c>
      <c r="J106" s="15">
        <v>3</v>
      </c>
      <c r="K106" s="15">
        <v>9</v>
      </c>
      <c r="L106" s="86" t="s">
        <v>222</v>
      </c>
      <c r="M106" s="87" t="s">
        <v>224</v>
      </c>
      <c r="N106" s="87" t="s">
        <v>236</v>
      </c>
      <c r="O106" s="87" t="s">
        <v>268</v>
      </c>
      <c r="P106" s="9"/>
      <c r="Q106" s="165">
        <f>Q107</f>
        <v>2579.6</v>
      </c>
      <c r="R106" s="165">
        <f t="shared" si="8"/>
        <v>2720.1</v>
      </c>
      <c r="S106" s="165">
        <f t="shared" si="8"/>
        <v>2550.2</v>
      </c>
    </row>
    <row r="107" spans="1:19" ht="33.75" customHeight="1">
      <c r="A107" s="101"/>
      <c r="B107" s="102"/>
      <c r="C107" s="97"/>
      <c r="D107" s="98"/>
      <c r="E107" s="95"/>
      <c r="F107" s="95"/>
      <c r="G107" s="80"/>
      <c r="H107" s="10" t="s">
        <v>577</v>
      </c>
      <c r="I107" s="5">
        <v>668</v>
      </c>
      <c r="J107" s="15">
        <v>3</v>
      </c>
      <c r="K107" s="15">
        <v>9</v>
      </c>
      <c r="L107" s="86" t="s">
        <v>222</v>
      </c>
      <c r="M107" s="87" t="s">
        <v>224</v>
      </c>
      <c r="N107" s="87" t="s">
        <v>228</v>
      </c>
      <c r="O107" s="87" t="s">
        <v>268</v>
      </c>
      <c r="P107" s="9"/>
      <c r="Q107" s="165">
        <f>Q108+Q112</f>
        <v>2579.6</v>
      </c>
      <c r="R107" s="165">
        <f>R108+R112</f>
        <v>2720.1</v>
      </c>
      <c r="S107" s="165">
        <f>S108+S112</f>
        <v>2550.2</v>
      </c>
    </row>
    <row r="108" spans="1:19" ht="18.75">
      <c r="A108" s="88"/>
      <c r="B108" s="89"/>
      <c r="C108" s="97"/>
      <c r="D108" s="102"/>
      <c r="E108" s="105"/>
      <c r="F108" s="105"/>
      <c r="G108" s="80"/>
      <c r="H108" s="10" t="s">
        <v>64</v>
      </c>
      <c r="I108" s="5">
        <v>668</v>
      </c>
      <c r="J108" s="15">
        <v>3</v>
      </c>
      <c r="K108" s="15">
        <v>9</v>
      </c>
      <c r="L108" s="86" t="s">
        <v>222</v>
      </c>
      <c r="M108" s="87" t="s">
        <v>224</v>
      </c>
      <c r="N108" s="87" t="s">
        <v>228</v>
      </c>
      <c r="O108" s="87" t="s">
        <v>65</v>
      </c>
      <c r="P108" s="9"/>
      <c r="Q108" s="165">
        <f>Q109+Q110+Q111</f>
        <v>2039.7</v>
      </c>
      <c r="R108" s="165">
        <f>R109+R110+R111</f>
        <v>2158.6</v>
      </c>
      <c r="S108" s="165">
        <f>S109+S110+S111</f>
        <v>1966.3</v>
      </c>
    </row>
    <row r="109" spans="1:19" ht="18.75">
      <c r="A109" s="105"/>
      <c r="B109" s="102"/>
      <c r="C109" s="97"/>
      <c r="D109" s="98"/>
      <c r="E109" s="95"/>
      <c r="F109" s="95"/>
      <c r="G109" s="80"/>
      <c r="H109" s="10" t="s">
        <v>311</v>
      </c>
      <c r="I109" s="5">
        <v>668</v>
      </c>
      <c r="J109" s="15">
        <v>3</v>
      </c>
      <c r="K109" s="15">
        <v>9</v>
      </c>
      <c r="L109" s="86" t="s">
        <v>222</v>
      </c>
      <c r="M109" s="87" t="s">
        <v>224</v>
      </c>
      <c r="N109" s="87" t="s">
        <v>228</v>
      </c>
      <c r="O109" s="87" t="s">
        <v>65</v>
      </c>
      <c r="P109" s="9">
        <v>110</v>
      </c>
      <c r="Q109" s="165">
        <v>1778.5</v>
      </c>
      <c r="R109" s="167">
        <v>1898.6</v>
      </c>
      <c r="S109" s="167">
        <v>1966.3</v>
      </c>
    </row>
    <row r="110" spans="1:19" ht="18.75">
      <c r="A110" s="101"/>
      <c r="B110" s="102"/>
      <c r="C110" s="97"/>
      <c r="D110" s="98"/>
      <c r="E110" s="95"/>
      <c r="F110" s="95"/>
      <c r="G110" s="80"/>
      <c r="H110" s="4" t="s">
        <v>308</v>
      </c>
      <c r="I110" s="5">
        <v>668</v>
      </c>
      <c r="J110" s="15">
        <v>3</v>
      </c>
      <c r="K110" s="15">
        <v>9</v>
      </c>
      <c r="L110" s="86" t="s">
        <v>222</v>
      </c>
      <c r="M110" s="87" t="s">
        <v>224</v>
      </c>
      <c r="N110" s="87" t="s">
        <v>228</v>
      </c>
      <c r="O110" s="87" t="s">
        <v>65</v>
      </c>
      <c r="P110" s="9">
        <v>240</v>
      </c>
      <c r="Q110" s="165">
        <v>261</v>
      </c>
      <c r="R110" s="167">
        <v>260</v>
      </c>
      <c r="S110" s="167">
        <v>0</v>
      </c>
    </row>
    <row r="111" spans="1:19" ht="18.75">
      <c r="A111" s="88"/>
      <c r="B111" s="89"/>
      <c r="C111" s="97"/>
      <c r="D111" s="102"/>
      <c r="E111" s="105"/>
      <c r="F111" s="105"/>
      <c r="G111" s="80"/>
      <c r="H111" s="10" t="s">
        <v>309</v>
      </c>
      <c r="I111" s="5">
        <v>668</v>
      </c>
      <c r="J111" s="15">
        <v>3</v>
      </c>
      <c r="K111" s="15">
        <v>9</v>
      </c>
      <c r="L111" s="86" t="s">
        <v>222</v>
      </c>
      <c r="M111" s="87" t="s">
        <v>224</v>
      </c>
      <c r="N111" s="87" t="s">
        <v>228</v>
      </c>
      <c r="O111" s="87" t="s">
        <v>65</v>
      </c>
      <c r="P111" s="9">
        <v>850</v>
      </c>
      <c r="Q111" s="165">
        <v>0.2</v>
      </c>
      <c r="R111" s="165">
        <v>0</v>
      </c>
      <c r="S111" s="165">
        <v>0</v>
      </c>
    </row>
    <row r="112" spans="1:19" ht="31.5">
      <c r="A112" s="101"/>
      <c r="B112" s="102"/>
      <c r="C112" s="97"/>
      <c r="D112" s="98"/>
      <c r="E112" s="95"/>
      <c r="F112" s="95"/>
      <c r="G112" s="80"/>
      <c r="H112" s="10" t="s">
        <v>387</v>
      </c>
      <c r="I112" s="5">
        <v>668</v>
      </c>
      <c r="J112" s="15">
        <v>3</v>
      </c>
      <c r="K112" s="15">
        <v>9</v>
      </c>
      <c r="L112" s="86" t="s">
        <v>222</v>
      </c>
      <c r="M112" s="87" t="s">
        <v>224</v>
      </c>
      <c r="N112" s="87" t="s">
        <v>228</v>
      </c>
      <c r="O112" s="87" t="s">
        <v>386</v>
      </c>
      <c r="P112" s="9"/>
      <c r="Q112" s="165">
        <f>Q113</f>
        <v>539.9</v>
      </c>
      <c r="R112" s="165">
        <f>R113</f>
        <v>561.5</v>
      </c>
      <c r="S112" s="165">
        <f>S113</f>
        <v>583.9</v>
      </c>
    </row>
    <row r="113" spans="1:19" ht="18.75">
      <c r="A113" s="88"/>
      <c r="B113" s="89"/>
      <c r="C113" s="97"/>
      <c r="D113" s="102"/>
      <c r="E113" s="105"/>
      <c r="F113" s="105"/>
      <c r="G113" s="80"/>
      <c r="H113" s="10" t="s">
        <v>311</v>
      </c>
      <c r="I113" s="5">
        <v>668</v>
      </c>
      <c r="J113" s="15">
        <v>3</v>
      </c>
      <c r="K113" s="15">
        <v>9</v>
      </c>
      <c r="L113" s="86" t="s">
        <v>222</v>
      </c>
      <c r="M113" s="87" t="s">
        <v>224</v>
      </c>
      <c r="N113" s="87" t="s">
        <v>228</v>
      </c>
      <c r="O113" s="87" t="s">
        <v>386</v>
      </c>
      <c r="P113" s="9">
        <v>110</v>
      </c>
      <c r="Q113" s="165">
        <v>539.9</v>
      </c>
      <c r="R113" s="165">
        <v>561.5</v>
      </c>
      <c r="S113" s="165">
        <v>583.9</v>
      </c>
    </row>
    <row r="114" spans="1:19" s="146" customFormat="1" ht="19.5">
      <c r="A114" s="138"/>
      <c r="B114" s="169"/>
      <c r="C114" s="136"/>
      <c r="D114" s="169"/>
      <c r="E114" s="138"/>
      <c r="F114" s="138"/>
      <c r="G114" s="115"/>
      <c r="H114" s="301" t="s">
        <v>221</v>
      </c>
      <c r="I114" s="125">
        <v>668</v>
      </c>
      <c r="J114" s="118">
        <v>3</v>
      </c>
      <c r="K114" s="118">
        <v>14</v>
      </c>
      <c r="L114" s="119"/>
      <c r="M114" s="120"/>
      <c r="N114" s="120"/>
      <c r="O114" s="120"/>
      <c r="P114" s="117"/>
      <c r="Q114" s="164">
        <f>Q115</f>
        <v>205.6</v>
      </c>
      <c r="R114" s="164">
        <f>R115</f>
        <v>205.6</v>
      </c>
      <c r="S114" s="164">
        <f>S115</f>
        <v>205.6</v>
      </c>
    </row>
    <row r="115" spans="1:19" ht="31.5">
      <c r="A115" s="105"/>
      <c r="B115" s="102"/>
      <c r="C115" s="97"/>
      <c r="D115" s="102"/>
      <c r="E115" s="105"/>
      <c r="F115" s="105"/>
      <c r="G115" s="80"/>
      <c r="H115" s="10" t="s">
        <v>574</v>
      </c>
      <c r="I115" s="5">
        <v>668</v>
      </c>
      <c r="J115" s="15">
        <v>3</v>
      </c>
      <c r="K115" s="15">
        <v>14</v>
      </c>
      <c r="L115" s="86" t="s">
        <v>222</v>
      </c>
      <c r="M115" s="87" t="s">
        <v>227</v>
      </c>
      <c r="N115" s="87" t="s">
        <v>236</v>
      </c>
      <c r="O115" s="87" t="s">
        <v>268</v>
      </c>
      <c r="P115" s="9"/>
      <c r="Q115" s="165">
        <f>Q116+Q128+Q132</f>
        <v>205.6</v>
      </c>
      <c r="R115" s="165">
        <f>R116+R128+R132</f>
        <v>205.6</v>
      </c>
      <c r="S115" s="165">
        <f>S116+S128+S132</f>
        <v>205.6</v>
      </c>
    </row>
    <row r="116" spans="1:19" ht="18.75">
      <c r="A116" s="105"/>
      <c r="B116" s="102"/>
      <c r="C116" s="97"/>
      <c r="D116" s="102"/>
      <c r="E116" s="105"/>
      <c r="F116" s="105"/>
      <c r="G116" s="80"/>
      <c r="H116" s="223" t="s">
        <v>275</v>
      </c>
      <c r="I116" s="5">
        <v>668</v>
      </c>
      <c r="J116" s="15">
        <v>3</v>
      </c>
      <c r="K116" s="15">
        <v>14</v>
      </c>
      <c r="L116" s="86" t="s">
        <v>222</v>
      </c>
      <c r="M116" s="87" t="s">
        <v>229</v>
      </c>
      <c r="N116" s="87" t="s">
        <v>236</v>
      </c>
      <c r="O116" s="87" t="s">
        <v>268</v>
      </c>
      <c r="P116" s="9"/>
      <c r="Q116" s="165">
        <f>Q117+Q120+Q125</f>
        <v>135.6</v>
      </c>
      <c r="R116" s="165">
        <f>R117+R120+R125</f>
        <v>135.6</v>
      </c>
      <c r="S116" s="165">
        <f>S117+S120+S125</f>
        <v>135.6</v>
      </c>
    </row>
    <row r="117" spans="1:19" ht="31.5">
      <c r="A117" s="105"/>
      <c r="B117" s="102"/>
      <c r="C117" s="97"/>
      <c r="D117" s="102"/>
      <c r="E117" s="105"/>
      <c r="F117" s="105"/>
      <c r="G117" s="80"/>
      <c r="H117" s="223" t="s">
        <v>578</v>
      </c>
      <c r="I117" s="5">
        <v>668</v>
      </c>
      <c r="J117" s="15">
        <v>3</v>
      </c>
      <c r="K117" s="15">
        <v>14</v>
      </c>
      <c r="L117" s="86" t="s">
        <v>222</v>
      </c>
      <c r="M117" s="87" t="s">
        <v>229</v>
      </c>
      <c r="N117" s="87" t="s">
        <v>228</v>
      </c>
      <c r="O117" s="87" t="s">
        <v>268</v>
      </c>
      <c r="P117" s="9"/>
      <c r="Q117" s="165">
        <f aca="true" t="shared" si="9" ref="Q117:S118">Q118</f>
        <v>10</v>
      </c>
      <c r="R117" s="165">
        <f t="shared" si="9"/>
        <v>10</v>
      </c>
      <c r="S117" s="165">
        <f t="shared" si="9"/>
        <v>10</v>
      </c>
    </row>
    <row r="118" spans="1:19" ht="18.75">
      <c r="A118" s="105"/>
      <c r="B118" s="102"/>
      <c r="C118" s="97"/>
      <c r="D118" s="102"/>
      <c r="E118" s="105"/>
      <c r="F118" s="105"/>
      <c r="G118" s="80"/>
      <c r="H118" s="223" t="s">
        <v>579</v>
      </c>
      <c r="I118" s="5">
        <v>668</v>
      </c>
      <c r="J118" s="15">
        <v>3</v>
      </c>
      <c r="K118" s="15">
        <v>14</v>
      </c>
      <c r="L118" s="86" t="s">
        <v>222</v>
      </c>
      <c r="M118" s="87" t="s">
        <v>229</v>
      </c>
      <c r="N118" s="87" t="s">
        <v>228</v>
      </c>
      <c r="O118" s="87" t="s">
        <v>541</v>
      </c>
      <c r="P118" s="9"/>
      <c r="Q118" s="165">
        <f t="shared" si="9"/>
        <v>10</v>
      </c>
      <c r="R118" s="165">
        <f t="shared" si="9"/>
        <v>10</v>
      </c>
      <c r="S118" s="165">
        <f t="shared" si="9"/>
        <v>10</v>
      </c>
    </row>
    <row r="119" spans="1:19" ht="18.75">
      <c r="A119" s="105"/>
      <c r="B119" s="102"/>
      <c r="C119" s="97"/>
      <c r="D119" s="102"/>
      <c r="E119" s="105"/>
      <c r="F119" s="105"/>
      <c r="G119" s="80"/>
      <c r="H119" s="4" t="s">
        <v>308</v>
      </c>
      <c r="I119" s="5">
        <v>668</v>
      </c>
      <c r="J119" s="15">
        <v>3</v>
      </c>
      <c r="K119" s="15">
        <v>14</v>
      </c>
      <c r="L119" s="86" t="s">
        <v>222</v>
      </c>
      <c r="M119" s="87" t="s">
        <v>229</v>
      </c>
      <c r="N119" s="87" t="s">
        <v>228</v>
      </c>
      <c r="O119" s="87" t="s">
        <v>541</v>
      </c>
      <c r="P119" s="9">
        <v>240</v>
      </c>
      <c r="Q119" s="165">
        <v>10</v>
      </c>
      <c r="R119" s="167">
        <v>10</v>
      </c>
      <c r="S119" s="167">
        <v>10</v>
      </c>
    </row>
    <row r="120" spans="1:19" ht="31.5">
      <c r="A120" s="105"/>
      <c r="B120" s="102"/>
      <c r="C120" s="97"/>
      <c r="D120" s="102"/>
      <c r="E120" s="105"/>
      <c r="F120" s="105"/>
      <c r="G120" s="80"/>
      <c r="H120" s="223" t="s">
        <v>580</v>
      </c>
      <c r="I120" s="5">
        <v>668</v>
      </c>
      <c r="J120" s="15">
        <v>3</v>
      </c>
      <c r="K120" s="15">
        <v>14</v>
      </c>
      <c r="L120" s="86" t="s">
        <v>222</v>
      </c>
      <c r="M120" s="87" t="s">
        <v>229</v>
      </c>
      <c r="N120" s="87" t="s">
        <v>243</v>
      </c>
      <c r="O120" s="87" t="s">
        <v>268</v>
      </c>
      <c r="P120" s="9"/>
      <c r="Q120" s="165">
        <f>Q121+Q123</f>
        <v>120.6</v>
      </c>
      <c r="R120" s="165">
        <f>R121+R123</f>
        <v>120.6</v>
      </c>
      <c r="S120" s="165">
        <f>S121+S123</f>
        <v>120.6</v>
      </c>
    </row>
    <row r="121" spans="1:19" ht="18.75">
      <c r="A121" s="105"/>
      <c r="B121" s="102"/>
      <c r="C121" s="97"/>
      <c r="D121" s="102"/>
      <c r="E121" s="105"/>
      <c r="F121" s="105"/>
      <c r="G121" s="80"/>
      <c r="H121" s="223" t="s">
        <v>455</v>
      </c>
      <c r="I121" s="5">
        <v>668</v>
      </c>
      <c r="J121" s="15">
        <v>3</v>
      </c>
      <c r="K121" s="15">
        <v>14</v>
      </c>
      <c r="L121" s="86" t="s">
        <v>222</v>
      </c>
      <c r="M121" s="87" t="s">
        <v>229</v>
      </c>
      <c r="N121" s="87" t="s">
        <v>243</v>
      </c>
      <c r="O121" s="87" t="s">
        <v>454</v>
      </c>
      <c r="P121" s="9"/>
      <c r="Q121" s="165">
        <f>Q122</f>
        <v>15</v>
      </c>
      <c r="R121" s="165">
        <f>R122</f>
        <v>15</v>
      </c>
      <c r="S121" s="165">
        <f>S122</f>
        <v>15</v>
      </c>
    </row>
    <row r="122" spans="1:19" ht="18.75">
      <c r="A122" s="105"/>
      <c r="B122" s="102"/>
      <c r="C122" s="97"/>
      <c r="D122" s="102"/>
      <c r="E122" s="105"/>
      <c r="F122" s="105"/>
      <c r="G122" s="80"/>
      <c r="H122" s="4" t="s">
        <v>308</v>
      </c>
      <c r="I122" s="5">
        <v>668</v>
      </c>
      <c r="J122" s="15">
        <v>3</v>
      </c>
      <c r="K122" s="15">
        <v>14</v>
      </c>
      <c r="L122" s="86" t="s">
        <v>222</v>
      </c>
      <c r="M122" s="87" t="s">
        <v>229</v>
      </c>
      <c r="N122" s="87" t="s">
        <v>243</v>
      </c>
      <c r="O122" s="87" t="s">
        <v>454</v>
      </c>
      <c r="P122" s="9">
        <v>240</v>
      </c>
      <c r="Q122" s="165">
        <v>15</v>
      </c>
      <c r="R122" s="167">
        <v>15</v>
      </c>
      <c r="S122" s="167">
        <v>15</v>
      </c>
    </row>
    <row r="123" spans="1:19" ht="18.75">
      <c r="A123" s="105"/>
      <c r="B123" s="102"/>
      <c r="C123" s="97"/>
      <c r="D123" s="102"/>
      <c r="E123" s="105"/>
      <c r="F123" s="105"/>
      <c r="G123" s="80"/>
      <c r="H123" s="223" t="s">
        <v>306</v>
      </c>
      <c r="I123" s="5">
        <v>668</v>
      </c>
      <c r="J123" s="15">
        <v>3</v>
      </c>
      <c r="K123" s="15">
        <v>14</v>
      </c>
      <c r="L123" s="86" t="s">
        <v>222</v>
      </c>
      <c r="M123" s="87" t="s">
        <v>229</v>
      </c>
      <c r="N123" s="87" t="s">
        <v>243</v>
      </c>
      <c r="O123" s="87" t="s">
        <v>70</v>
      </c>
      <c r="P123" s="9"/>
      <c r="Q123" s="165">
        <f>Q124</f>
        <v>105.6</v>
      </c>
      <c r="R123" s="165">
        <f>R124</f>
        <v>105.6</v>
      </c>
      <c r="S123" s="165">
        <f>S124</f>
        <v>105.6</v>
      </c>
    </row>
    <row r="124" spans="1:19" ht="18.75">
      <c r="A124" s="105"/>
      <c r="B124" s="102"/>
      <c r="C124" s="97"/>
      <c r="D124" s="98"/>
      <c r="E124" s="95"/>
      <c r="F124" s="95"/>
      <c r="G124" s="80"/>
      <c r="H124" s="4" t="s">
        <v>308</v>
      </c>
      <c r="I124" s="5">
        <v>668</v>
      </c>
      <c r="J124" s="15">
        <v>3</v>
      </c>
      <c r="K124" s="15">
        <v>14</v>
      </c>
      <c r="L124" s="86" t="s">
        <v>222</v>
      </c>
      <c r="M124" s="87" t="s">
        <v>229</v>
      </c>
      <c r="N124" s="87" t="s">
        <v>243</v>
      </c>
      <c r="O124" s="87" t="s">
        <v>70</v>
      </c>
      <c r="P124" s="9">
        <v>240</v>
      </c>
      <c r="Q124" s="165">
        <v>105.6</v>
      </c>
      <c r="R124" s="167">
        <v>105.6</v>
      </c>
      <c r="S124" s="167">
        <v>105.6</v>
      </c>
    </row>
    <row r="125" spans="1:19" ht="31.5">
      <c r="A125" s="101"/>
      <c r="B125" s="102"/>
      <c r="C125" s="97"/>
      <c r="D125" s="98"/>
      <c r="E125" s="95"/>
      <c r="F125" s="95"/>
      <c r="G125" s="80"/>
      <c r="H125" s="10" t="s">
        <v>581</v>
      </c>
      <c r="I125" s="5">
        <v>668</v>
      </c>
      <c r="J125" s="15">
        <v>3</v>
      </c>
      <c r="K125" s="15">
        <v>14</v>
      </c>
      <c r="L125" s="86" t="s">
        <v>222</v>
      </c>
      <c r="M125" s="87" t="s">
        <v>229</v>
      </c>
      <c r="N125" s="87" t="s">
        <v>244</v>
      </c>
      <c r="O125" s="87" t="s">
        <v>268</v>
      </c>
      <c r="P125" s="9"/>
      <c r="Q125" s="165">
        <f aca="true" t="shared" si="10" ref="Q125:S126">Q126</f>
        <v>5</v>
      </c>
      <c r="R125" s="165">
        <f t="shared" si="10"/>
        <v>5</v>
      </c>
      <c r="S125" s="165">
        <f t="shared" si="10"/>
        <v>5</v>
      </c>
    </row>
    <row r="126" spans="1:19" ht="18.75">
      <c r="A126" s="88"/>
      <c r="B126" s="89"/>
      <c r="C126" s="97"/>
      <c r="D126" s="102"/>
      <c r="E126" s="105"/>
      <c r="F126" s="105"/>
      <c r="G126" s="80"/>
      <c r="H126" s="2" t="s">
        <v>490</v>
      </c>
      <c r="I126" s="5">
        <v>668</v>
      </c>
      <c r="J126" s="15">
        <v>3</v>
      </c>
      <c r="K126" s="15">
        <v>14</v>
      </c>
      <c r="L126" s="86" t="s">
        <v>222</v>
      </c>
      <c r="M126" s="87" t="s">
        <v>229</v>
      </c>
      <c r="N126" s="87" t="s">
        <v>244</v>
      </c>
      <c r="O126" s="87" t="s">
        <v>454</v>
      </c>
      <c r="P126" s="9"/>
      <c r="Q126" s="165">
        <f t="shared" si="10"/>
        <v>5</v>
      </c>
      <c r="R126" s="165">
        <f t="shared" si="10"/>
        <v>5</v>
      </c>
      <c r="S126" s="165">
        <f t="shared" si="10"/>
        <v>5</v>
      </c>
    </row>
    <row r="127" spans="1:19" ht="18.75">
      <c r="A127" s="101"/>
      <c r="B127" s="102"/>
      <c r="C127" s="97"/>
      <c r="D127" s="98"/>
      <c r="E127" s="95"/>
      <c r="F127" s="95"/>
      <c r="G127" s="80"/>
      <c r="H127" s="4" t="s">
        <v>308</v>
      </c>
      <c r="I127" s="5">
        <v>668</v>
      </c>
      <c r="J127" s="15">
        <v>3</v>
      </c>
      <c r="K127" s="15">
        <v>14</v>
      </c>
      <c r="L127" s="86" t="s">
        <v>222</v>
      </c>
      <c r="M127" s="87" t="s">
        <v>229</v>
      </c>
      <c r="N127" s="87" t="s">
        <v>244</v>
      </c>
      <c r="O127" s="87" t="s">
        <v>454</v>
      </c>
      <c r="P127" s="9">
        <v>240</v>
      </c>
      <c r="Q127" s="165">
        <v>5</v>
      </c>
      <c r="R127" s="167">
        <v>5</v>
      </c>
      <c r="S127" s="167">
        <v>5</v>
      </c>
    </row>
    <row r="128" spans="1:19" ht="18.75">
      <c r="A128" s="88"/>
      <c r="B128" s="89"/>
      <c r="C128" s="97"/>
      <c r="D128" s="102"/>
      <c r="E128" s="105"/>
      <c r="F128" s="105"/>
      <c r="G128" s="80"/>
      <c r="H128" s="2" t="s">
        <v>406</v>
      </c>
      <c r="I128" s="5">
        <v>668</v>
      </c>
      <c r="J128" s="15">
        <v>3</v>
      </c>
      <c r="K128" s="15">
        <v>14</v>
      </c>
      <c r="L128" s="86" t="s">
        <v>222</v>
      </c>
      <c r="M128" s="87" t="s">
        <v>223</v>
      </c>
      <c r="N128" s="87" t="s">
        <v>236</v>
      </c>
      <c r="O128" s="87" t="s">
        <v>268</v>
      </c>
      <c r="P128" s="9"/>
      <c r="Q128" s="165">
        <f>Q129</f>
        <v>50</v>
      </c>
      <c r="R128" s="165">
        <f aca="true" t="shared" si="11" ref="R128:S130">R129</f>
        <v>50</v>
      </c>
      <c r="S128" s="165">
        <f t="shared" si="11"/>
        <v>50</v>
      </c>
    </row>
    <row r="129" spans="1:19" ht="31.5">
      <c r="A129" s="105"/>
      <c r="B129" s="102"/>
      <c r="C129" s="97"/>
      <c r="D129" s="98"/>
      <c r="E129" s="95"/>
      <c r="F129" s="95"/>
      <c r="G129" s="80"/>
      <c r="H129" s="10" t="s">
        <v>407</v>
      </c>
      <c r="I129" s="5">
        <v>668</v>
      </c>
      <c r="J129" s="15">
        <v>3</v>
      </c>
      <c r="K129" s="15">
        <v>14</v>
      </c>
      <c r="L129" s="86" t="s">
        <v>222</v>
      </c>
      <c r="M129" s="87" t="s">
        <v>223</v>
      </c>
      <c r="N129" s="87" t="s">
        <v>228</v>
      </c>
      <c r="O129" s="87" t="s">
        <v>268</v>
      </c>
      <c r="P129" s="9"/>
      <c r="Q129" s="165">
        <f>Q130</f>
        <v>50</v>
      </c>
      <c r="R129" s="165">
        <f t="shared" si="11"/>
        <v>50</v>
      </c>
      <c r="S129" s="165">
        <f t="shared" si="11"/>
        <v>50</v>
      </c>
    </row>
    <row r="130" spans="1:19" ht="47.25">
      <c r="A130" s="101"/>
      <c r="B130" s="102"/>
      <c r="C130" s="97"/>
      <c r="D130" s="98"/>
      <c r="E130" s="95"/>
      <c r="F130" s="95"/>
      <c r="G130" s="80"/>
      <c r="H130" s="10" t="s">
        <v>408</v>
      </c>
      <c r="I130" s="5">
        <v>668</v>
      </c>
      <c r="J130" s="15">
        <v>3</v>
      </c>
      <c r="K130" s="15">
        <v>14</v>
      </c>
      <c r="L130" s="86" t="s">
        <v>222</v>
      </c>
      <c r="M130" s="87" t="s">
        <v>223</v>
      </c>
      <c r="N130" s="87" t="s">
        <v>228</v>
      </c>
      <c r="O130" s="87" t="s">
        <v>352</v>
      </c>
      <c r="P130" s="9"/>
      <c r="Q130" s="165">
        <f>Q131</f>
        <v>50</v>
      </c>
      <c r="R130" s="165">
        <f t="shared" si="11"/>
        <v>50</v>
      </c>
      <c r="S130" s="165">
        <f t="shared" si="11"/>
        <v>50</v>
      </c>
    </row>
    <row r="131" spans="1:19" ht="18.75">
      <c r="A131" s="88"/>
      <c r="B131" s="89"/>
      <c r="C131" s="97"/>
      <c r="D131" s="102"/>
      <c r="E131" s="105"/>
      <c r="F131" s="105"/>
      <c r="G131" s="80"/>
      <c r="H131" s="4" t="s">
        <v>308</v>
      </c>
      <c r="I131" s="5">
        <v>668</v>
      </c>
      <c r="J131" s="15">
        <v>3</v>
      </c>
      <c r="K131" s="15">
        <v>14</v>
      </c>
      <c r="L131" s="86" t="s">
        <v>222</v>
      </c>
      <c r="M131" s="87" t="s">
        <v>223</v>
      </c>
      <c r="N131" s="87" t="s">
        <v>228</v>
      </c>
      <c r="O131" s="87" t="s">
        <v>352</v>
      </c>
      <c r="P131" s="9">
        <v>240</v>
      </c>
      <c r="Q131" s="165">
        <v>50</v>
      </c>
      <c r="R131" s="165">
        <v>50</v>
      </c>
      <c r="S131" s="165">
        <v>50</v>
      </c>
    </row>
    <row r="132" spans="1:19" ht="31.5">
      <c r="A132" s="101"/>
      <c r="B132" s="102"/>
      <c r="C132" s="97"/>
      <c r="D132" s="98"/>
      <c r="E132" s="95"/>
      <c r="F132" s="95"/>
      <c r="G132" s="80"/>
      <c r="H132" s="10" t="s">
        <v>405</v>
      </c>
      <c r="I132" s="5">
        <v>668</v>
      </c>
      <c r="J132" s="15">
        <v>3</v>
      </c>
      <c r="K132" s="15">
        <v>14</v>
      </c>
      <c r="L132" s="86" t="s">
        <v>222</v>
      </c>
      <c r="M132" s="87" t="s">
        <v>379</v>
      </c>
      <c r="N132" s="87" t="s">
        <v>236</v>
      </c>
      <c r="O132" s="87" t="s">
        <v>268</v>
      </c>
      <c r="P132" s="9"/>
      <c r="Q132" s="165">
        <f>Q133+Q136</f>
        <v>20</v>
      </c>
      <c r="R132" s="165">
        <f>R133+R136</f>
        <v>20</v>
      </c>
      <c r="S132" s="165">
        <f>S133+S136</f>
        <v>20</v>
      </c>
    </row>
    <row r="133" spans="1:19" ht="31.5">
      <c r="A133" s="88"/>
      <c r="B133" s="89"/>
      <c r="C133" s="97"/>
      <c r="D133" s="102"/>
      <c r="E133" s="105"/>
      <c r="F133" s="105"/>
      <c r="G133" s="80"/>
      <c r="H133" s="2" t="s">
        <v>404</v>
      </c>
      <c r="I133" s="5">
        <v>668</v>
      </c>
      <c r="J133" s="15">
        <v>3</v>
      </c>
      <c r="K133" s="15">
        <v>14</v>
      </c>
      <c r="L133" s="86" t="s">
        <v>222</v>
      </c>
      <c r="M133" s="87" t="s">
        <v>379</v>
      </c>
      <c r="N133" s="87" t="s">
        <v>228</v>
      </c>
      <c r="O133" s="87" t="s">
        <v>268</v>
      </c>
      <c r="P133" s="9"/>
      <c r="Q133" s="165">
        <f aca="true" t="shared" si="12" ref="Q133:S134">Q134</f>
        <v>10</v>
      </c>
      <c r="R133" s="165">
        <f t="shared" si="12"/>
        <v>10</v>
      </c>
      <c r="S133" s="165">
        <f t="shared" si="12"/>
        <v>10</v>
      </c>
    </row>
    <row r="134" spans="1:19" ht="18.75">
      <c r="A134" s="105"/>
      <c r="B134" s="102"/>
      <c r="C134" s="97"/>
      <c r="D134" s="98"/>
      <c r="E134" s="95"/>
      <c r="F134" s="95"/>
      <c r="G134" s="80"/>
      <c r="H134" s="10" t="s">
        <v>403</v>
      </c>
      <c r="I134" s="5">
        <v>668</v>
      </c>
      <c r="J134" s="15">
        <v>3</v>
      </c>
      <c r="K134" s="15">
        <v>14</v>
      </c>
      <c r="L134" s="86" t="s">
        <v>222</v>
      </c>
      <c r="M134" s="87" t="s">
        <v>379</v>
      </c>
      <c r="N134" s="87" t="s">
        <v>228</v>
      </c>
      <c r="O134" s="87" t="s">
        <v>454</v>
      </c>
      <c r="P134" s="9"/>
      <c r="Q134" s="165">
        <f t="shared" si="12"/>
        <v>10</v>
      </c>
      <c r="R134" s="165">
        <f t="shared" si="12"/>
        <v>10</v>
      </c>
      <c r="S134" s="165">
        <f t="shared" si="12"/>
        <v>10</v>
      </c>
    </row>
    <row r="135" spans="1:19" ht="18.75">
      <c r="A135" s="101"/>
      <c r="B135" s="102"/>
      <c r="C135" s="97"/>
      <c r="D135" s="98"/>
      <c r="E135" s="95"/>
      <c r="F135" s="95"/>
      <c r="G135" s="80"/>
      <c r="H135" s="4" t="s">
        <v>308</v>
      </c>
      <c r="I135" s="5">
        <v>668</v>
      </c>
      <c r="J135" s="15">
        <v>3</v>
      </c>
      <c r="K135" s="15">
        <v>14</v>
      </c>
      <c r="L135" s="86" t="s">
        <v>222</v>
      </c>
      <c r="M135" s="87" t="s">
        <v>379</v>
      </c>
      <c r="N135" s="87" t="s">
        <v>228</v>
      </c>
      <c r="O135" s="87" t="s">
        <v>454</v>
      </c>
      <c r="P135" s="9">
        <v>240</v>
      </c>
      <c r="Q135" s="165">
        <v>10</v>
      </c>
      <c r="R135" s="167">
        <v>10</v>
      </c>
      <c r="S135" s="167">
        <v>10</v>
      </c>
    </row>
    <row r="136" spans="1:19" ht="31.5">
      <c r="A136" s="88"/>
      <c r="B136" s="89"/>
      <c r="C136" s="97"/>
      <c r="D136" s="102"/>
      <c r="E136" s="105"/>
      <c r="F136" s="105"/>
      <c r="G136" s="80"/>
      <c r="H136" s="2" t="s">
        <v>582</v>
      </c>
      <c r="I136" s="5">
        <v>668</v>
      </c>
      <c r="J136" s="15">
        <v>3</v>
      </c>
      <c r="K136" s="15">
        <v>14</v>
      </c>
      <c r="L136" s="86" t="s">
        <v>222</v>
      </c>
      <c r="M136" s="87" t="s">
        <v>379</v>
      </c>
      <c r="N136" s="87" t="s">
        <v>239</v>
      </c>
      <c r="O136" s="87" t="s">
        <v>268</v>
      </c>
      <c r="P136" s="9"/>
      <c r="Q136" s="165">
        <f aca="true" t="shared" si="13" ref="Q136:S137">Q137</f>
        <v>10</v>
      </c>
      <c r="R136" s="165">
        <f t="shared" si="13"/>
        <v>10</v>
      </c>
      <c r="S136" s="165">
        <f t="shared" si="13"/>
        <v>10</v>
      </c>
    </row>
    <row r="137" spans="1:19" ht="18.75">
      <c r="A137" s="101"/>
      <c r="B137" s="102"/>
      <c r="C137" s="97"/>
      <c r="D137" s="98"/>
      <c r="E137" s="95"/>
      <c r="F137" s="95"/>
      <c r="G137" s="80"/>
      <c r="H137" s="10" t="s">
        <v>583</v>
      </c>
      <c r="I137" s="5">
        <v>668</v>
      </c>
      <c r="J137" s="15">
        <v>3</v>
      </c>
      <c r="K137" s="15">
        <v>14</v>
      </c>
      <c r="L137" s="86" t="s">
        <v>222</v>
      </c>
      <c r="M137" s="87" t="s">
        <v>379</v>
      </c>
      <c r="N137" s="87" t="s">
        <v>239</v>
      </c>
      <c r="O137" s="87" t="s">
        <v>454</v>
      </c>
      <c r="P137" s="9"/>
      <c r="Q137" s="165">
        <f t="shared" si="13"/>
        <v>10</v>
      </c>
      <c r="R137" s="165">
        <f t="shared" si="13"/>
        <v>10</v>
      </c>
      <c r="S137" s="165">
        <f t="shared" si="13"/>
        <v>10</v>
      </c>
    </row>
    <row r="138" spans="1:19" ht="18.75">
      <c r="A138" s="88"/>
      <c r="B138" s="89"/>
      <c r="C138" s="97"/>
      <c r="D138" s="102"/>
      <c r="E138" s="105"/>
      <c r="F138" s="105"/>
      <c r="G138" s="80"/>
      <c r="H138" s="4" t="s">
        <v>308</v>
      </c>
      <c r="I138" s="5">
        <v>668</v>
      </c>
      <c r="J138" s="15">
        <v>3</v>
      </c>
      <c r="K138" s="15">
        <v>14</v>
      </c>
      <c r="L138" s="86" t="s">
        <v>222</v>
      </c>
      <c r="M138" s="87" t="s">
        <v>379</v>
      </c>
      <c r="N138" s="87" t="s">
        <v>239</v>
      </c>
      <c r="O138" s="87" t="s">
        <v>454</v>
      </c>
      <c r="P138" s="9">
        <v>240</v>
      </c>
      <c r="Q138" s="165">
        <v>10</v>
      </c>
      <c r="R138" s="165">
        <v>10</v>
      </c>
      <c r="S138" s="165">
        <v>10</v>
      </c>
    </row>
    <row r="139" spans="1:19" s="146" customFormat="1" ht="19.5">
      <c r="A139" s="138"/>
      <c r="B139" s="169"/>
      <c r="C139" s="136"/>
      <c r="D139" s="169"/>
      <c r="E139" s="138"/>
      <c r="F139" s="138"/>
      <c r="G139" s="115"/>
      <c r="H139" s="301" t="s">
        <v>249</v>
      </c>
      <c r="I139" s="125">
        <v>668</v>
      </c>
      <c r="J139" s="118">
        <v>4</v>
      </c>
      <c r="K139" s="118" t="s">
        <v>269</v>
      </c>
      <c r="L139" s="119"/>
      <c r="M139" s="120"/>
      <c r="N139" s="120"/>
      <c r="O139" s="120"/>
      <c r="P139" s="117"/>
      <c r="Q139" s="164">
        <f>Q140+Q145+Q159</f>
        <v>21446.3</v>
      </c>
      <c r="R139" s="164">
        <f>R140+R145+R159</f>
        <v>23533.6</v>
      </c>
      <c r="S139" s="164">
        <f>S140+S145+S159</f>
        <v>24762.6</v>
      </c>
    </row>
    <row r="140" spans="1:19" s="146" customFormat="1" ht="19.5">
      <c r="A140" s="138"/>
      <c r="B140" s="169"/>
      <c r="C140" s="136"/>
      <c r="D140" s="169"/>
      <c r="E140" s="138"/>
      <c r="F140" s="138"/>
      <c r="G140" s="115"/>
      <c r="H140" s="128" t="s">
        <v>71</v>
      </c>
      <c r="I140" s="125">
        <v>668</v>
      </c>
      <c r="J140" s="118">
        <v>4</v>
      </c>
      <c r="K140" s="118">
        <v>8</v>
      </c>
      <c r="L140" s="119"/>
      <c r="M140" s="120"/>
      <c r="N140" s="120"/>
      <c r="O140" s="120"/>
      <c r="P140" s="117"/>
      <c r="Q140" s="164">
        <f>Q141</f>
        <v>1961.5</v>
      </c>
      <c r="R140" s="164">
        <f aca="true" t="shared" si="14" ref="R140:S143">R141</f>
        <v>1961.5</v>
      </c>
      <c r="S140" s="164">
        <f t="shared" si="14"/>
        <v>1961.5</v>
      </c>
    </row>
    <row r="141" spans="1:19" ht="31.5">
      <c r="A141" s="105"/>
      <c r="B141" s="102"/>
      <c r="C141" s="97"/>
      <c r="D141" s="102"/>
      <c r="E141" s="105"/>
      <c r="F141" s="105"/>
      <c r="G141" s="80"/>
      <c r="H141" s="10" t="s">
        <v>570</v>
      </c>
      <c r="I141" s="5">
        <v>668</v>
      </c>
      <c r="J141" s="15">
        <v>4</v>
      </c>
      <c r="K141" s="15">
        <v>8</v>
      </c>
      <c r="L141" s="86" t="s">
        <v>540</v>
      </c>
      <c r="M141" s="87" t="s">
        <v>227</v>
      </c>
      <c r="N141" s="87" t="s">
        <v>236</v>
      </c>
      <c r="O141" s="87" t="s">
        <v>268</v>
      </c>
      <c r="P141" s="9"/>
      <c r="Q141" s="165">
        <f>Q142</f>
        <v>1961.5</v>
      </c>
      <c r="R141" s="165">
        <f t="shared" si="14"/>
        <v>1961.5</v>
      </c>
      <c r="S141" s="165">
        <f t="shared" si="14"/>
        <v>1961.5</v>
      </c>
    </row>
    <row r="142" spans="1:19" ht="31.5">
      <c r="A142" s="105"/>
      <c r="B142" s="102"/>
      <c r="C142" s="97"/>
      <c r="D142" s="102"/>
      <c r="E142" s="105"/>
      <c r="F142" s="105"/>
      <c r="G142" s="80"/>
      <c r="H142" s="10" t="s">
        <v>572</v>
      </c>
      <c r="I142" s="5">
        <v>668</v>
      </c>
      <c r="J142" s="15">
        <v>4</v>
      </c>
      <c r="K142" s="15">
        <v>8</v>
      </c>
      <c r="L142" s="86" t="s">
        <v>540</v>
      </c>
      <c r="M142" s="87" t="s">
        <v>227</v>
      </c>
      <c r="N142" s="87" t="s">
        <v>230</v>
      </c>
      <c r="O142" s="87" t="s">
        <v>268</v>
      </c>
      <c r="P142" s="9"/>
      <c r="Q142" s="165">
        <f>Q143</f>
        <v>1961.5</v>
      </c>
      <c r="R142" s="165">
        <f t="shared" si="14"/>
        <v>1961.5</v>
      </c>
      <c r="S142" s="165">
        <f t="shared" si="14"/>
        <v>1961.5</v>
      </c>
    </row>
    <row r="143" spans="1:19" ht="31.5">
      <c r="A143" s="105"/>
      <c r="B143" s="102"/>
      <c r="C143" s="97"/>
      <c r="D143" s="102"/>
      <c r="E143" s="105"/>
      <c r="F143" s="105"/>
      <c r="G143" s="80"/>
      <c r="H143" s="10" t="s">
        <v>471</v>
      </c>
      <c r="I143" s="5">
        <v>668</v>
      </c>
      <c r="J143" s="15">
        <v>4</v>
      </c>
      <c r="K143" s="15">
        <v>8</v>
      </c>
      <c r="L143" s="86" t="s">
        <v>540</v>
      </c>
      <c r="M143" s="87" t="s">
        <v>227</v>
      </c>
      <c r="N143" s="87" t="s">
        <v>230</v>
      </c>
      <c r="O143" s="87" t="s">
        <v>470</v>
      </c>
      <c r="P143" s="9"/>
      <c r="Q143" s="165">
        <f>Q144</f>
        <v>1961.5</v>
      </c>
      <c r="R143" s="165">
        <f t="shared" si="14"/>
        <v>1961.5</v>
      </c>
      <c r="S143" s="165">
        <f t="shared" si="14"/>
        <v>1961.5</v>
      </c>
    </row>
    <row r="144" spans="1:19" ht="18.75">
      <c r="A144" s="105"/>
      <c r="B144" s="102"/>
      <c r="C144" s="97"/>
      <c r="D144" s="102"/>
      <c r="E144" s="105"/>
      <c r="F144" s="105"/>
      <c r="G144" s="80"/>
      <c r="H144" s="4" t="s">
        <v>308</v>
      </c>
      <c r="I144" s="5">
        <v>668</v>
      </c>
      <c r="J144" s="15">
        <v>4</v>
      </c>
      <c r="K144" s="15">
        <v>8</v>
      </c>
      <c r="L144" s="86" t="s">
        <v>540</v>
      </c>
      <c r="M144" s="87" t="s">
        <v>227</v>
      </c>
      <c r="N144" s="87" t="s">
        <v>230</v>
      </c>
      <c r="O144" s="87" t="s">
        <v>470</v>
      </c>
      <c r="P144" s="9">
        <v>240</v>
      </c>
      <c r="Q144" s="165">
        <v>1961.5</v>
      </c>
      <c r="R144" s="167">
        <v>1961.5</v>
      </c>
      <c r="S144" s="167">
        <v>1961.5</v>
      </c>
    </row>
    <row r="145" spans="1:19" s="146" customFormat="1" ht="19.5">
      <c r="A145" s="138"/>
      <c r="B145" s="169"/>
      <c r="C145" s="136"/>
      <c r="D145" s="169"/>
      <c r="E145" s="138"/>
      <c r="F145" s="138"/>
      <c r="G145" s="115"/>
      <c r="H145" s="301" t="s">
        <v>60</v>
      </c>
      <c r="I145" s="125">
        <v>668</v>
      </c>
      <c r="J145" s="118">
        <v>4</v>
      </c>
      <c r="K145" s="118">
        <v>9</v>
      </c>
      <c r="L145" s="119"/>
      <c r="M145" s="120"/>
      <c r="N145" s="120"/>
      <c r="O145" s="120"/>
      <c r="P145" s="117"/>
      <c r="Q145" s="164">
        <f>Q146</f>
        <v>11381.6</v>
      </c>
      <c r="R145" s="164">
        <f>R146</f>
        <v>12365.6</v>
      </c>
      <c r="S145" s="164">
        <f>S146</f>
        <v>13329.6</v>
      </c>
    </row>
    <row r="146" spans="1:19" ht="31.5">
      <c r="A146" s="105"/>
      <c r="B146" s="102"/>
      <c r="C146" s="97"/>
      <c r="D146" s="102"/>
      <c r="E146" s="105"/>
      <c r="F146" s="105"/>
      <c r="G146" s="80"/>
      <c r="H146" s="10" t="s">
        <v>584</v>
      </c>
      <c r="I146" s="5">
        <v>668</v>
      </c>
      <c r="J146" s="15">
        <v>4</v>
      </c>
      <c r="K146" s="15">
        <v>9</v>
      </c>
      <c r="L146" s="86" t="s">
        <v>225</v>
      </c>
      <c r="M146" s="87" t="s">
        <v>227</v>
      </c>
      <c r="N146" s="87" t="s">
        <v>236</v>
      </c>
      <c r="O146" s="87" t="s">
        <v>268</v>
      </c>
      <c r="P146" s="9"/>
      <c r="Q146" s="165">
        <f>Q147+Q150+Q153+Q156</f>
        <v>11381.6</v>
      </c>
      <c r="R146" s="165">
        <f>R147+R150+R153+R156</f>
        <v>12365.6</v>
      </c>
      <c r="S146" s="165">
        <f>S147+S150+S153+S156</f>
        <v>13329.6</v>
      </c>
    </row>
    <row r="147" spans="1:19" ht="18.75">
      <c r="A147" s="105"/>
      <c r="B147" s="102"/>
      <c r="C147" s="97"/>
      <c r="D147" s="102"/>
      <c r="E147" s="105"/>
      <c r="F147" s="105"/>
      <c r="G147" s="80"/>
      <c r="H147" s="10" t="s">
        <v>281</v>
      </c>
      <c r="I147" s="5">
        <v>668</v>
      </c>
      <c r="J147" s="15">
        <v>4</v>
      </c>
      <c r="K147" s="15">
        <v>9</v>
      </c>
      <c r="L147" s="86" t="s">
        <v>225</v>
      </c>
      <c r="M147" s="87" t="s">
        <v>227</v>
      </c>
      <c r="N147" s="87" t="s">
        <v>228</v>
      </c>
      <c r="O147" s="87" t="s">
        <v>268</v>
      </c>
      <c r="P147" s="9"/>
      <c r="Q147" s="165">
        <f aca="true" t="shared" si="15" ref="Q147:S148">Q148</f>
        <v>1100</v>
      </c>
      <c r="R147" s="165">
        <f t="shared" si="15"/>
        <v>2500</v>
      </c>
      <c r="S147" s="165">
        <f t="shared" si="15"/>
        <v>750</v>
      </c>
    </row>
    <row r="148" spans="1:19" ht="18.75">
      <c r="A148" s="105"/>
      <c r="B148" s="102"/>
      <c r="C148" s="97"/>
      <c r="D148" s="102"/>
      <c r="E148" s="105"/>
      <c r="F148" s="105"/>
      <c r="G148" s="80"/>
      <c r="H148" s="10" t="s">
        <v>585</v>
      </c>
      <c r="I148" s="5">
        <v>668</v>
      </c>
      <c r="J148" s="15">
        <v>4</v>
      </c>
      <c r="K148" s="15">
        <v>9</v>
      </c>
      <c r="L148" s="86" t="s">
        <v>225</v>
      </c>
      <c r="M148" s="87" t="s">
        <v>227</v>
      </c>
      <c r="N148" s="87" t="s">
        <v>228</v>
      </c>
      <c r="O148" s="87" t="s">
        <v>542</v>
      </c>
      <c r="P148" s="9"/>
      <c r="Q148" s="165">
        <f t="shared" si="15"/>
        <v>1100</v>
      </c>
      <c r="R148" s="165">
        <f t="shared" si="15"/>
        <v>2500</v>
      </c>
      <c r="S148" s="165">
        <f t="shared" si="15"/>
        <v>750</v>
      </c>
    </row>
    <row r="149" spans="1:19" ht="18.75">
      <c r="A149" s="105"/>
      <c r="B149" s="102"/>
      <c r="C149" s="97"/>
      <c r="D149" s="102"/>
      <c r="E149" s="105"/>
      <c r="F149" s="105"/>
      <c r="G149" s="80"/>
      <c r="H149" s="4" t="s">
        <v>308</v>
      </c>
      <c r="I149" s="5">
        <v>668</v>
      </c>
      <c r="J149" s="15">
        <v>4</v>
      </c>
      <c r="K149" s="15">
        <v>9</v>
      </c>
      <c r="L149" s="86" t="s">
        <v>225</v>
      </c>
      <c r="M149" s="87" t="s">
        <v>227</v>
      </c>
      <c r="N149" s="87" t="s">
        <v>228</v>
      </c>
      <c r="O149" s="87" t="s">
        <v>542</v>
      </c>
      <c r="P149" s="9">
        <v>240</v>
      </c>
      <c r="Q149" s="165">
        <v>1100</v>
      </c>
      <c r="R149" s="167">
        <v>2500</v>
      </c>
      <c r="S149" s="167">
        <v>750</v>
      </c>
    </row>
    <row r="150" spans="1:19" ht="18.75">
      <c r="A150" s="105"/>
      <c r="B150" s="102"/>
      <c r="C150" s="97"/>
      <c r="D150" s="102"/>
      <c r="E150" s="105"/>
      <c r="F150" s="105"/>
      <c r="G150" s="80"/>
      <c r="H150" s="10" t="s">
        <v>344</v>
      </c>
      <c r="I150" s="5">
        <v>668</v>
      </c>
      <c r="J150" s="15">
        <v>4</v>
      </c>
      <c r="K150" s="15">
        <v>9</v>
      </c>
      <c r="L150" s="86" t="s">
        <v>225</v>
      </c>
      <c r="M150" s="87" t="s">
        <v>227</v>
      </c>
      <c r="N150" s="87" t="s">
        <v>244</v>
      </c>
      <c r="O150" s="87" t="s">
        <v>268</v>
      </c>
      <c r="P150" s="9"/>
      <c r="Q150" s="165">
        <f aca="true" t="shared" si="16" ref="Q150:S151">Q151</f>
        <v>8715</v>
      </c>
      <c r="R150" s="165">
        <f t="shared" si="16"/>
        <v>8299</v>
      </c>
      <c r="S150" s="165">
        <f t="shared" si="16"/>
        <v>11013</v>
      </c>
    </row>
    <row r="151" spans="1:19" ht="18.75">
      <c r="A151" s="105"/>
      <c r="B151" s="102"/>
      <c r="C151" s="97"/>
      <c r="D151" s="102"/>
      <c r="E151" s="105"/>
      <c r="F151" s="105"/>
      <c r="G151" s="80"/>
      <c r="H151" s="10" t="s">
        <v>331</v>
      </c>
      <c r="I151" s="5">
        <v>668</v>
      </c>
      <c r="J151" s="15">
        <v>4</v>
      </c>
      <c r="K151" s="15">
        <v>9</v>
      </c>
      <c r="L151" s="86" t="s">
        <v>225</v>
      </c>
      <c r="M151" s="87" t="s">
        <v>227</v>
      </c>
      <c r="N151" s="87" t="s">
        <v>244</v>
      </c>
      <c r="O151" s="87" t="s">
        <v>542</v>
      </c>
      <c r="P151" s="9"/>
      <c r="Q151" s="165">
        <f t="shared" si="16"/>
        <v>8715</v>
      </c>
      <c r="R151" s="165">
        <f t="shared" si="16"/>
        <v>8299</v>
      </c>
      <c r="S151" s="165">
        <f t="shared" si="16"/>
        <v>11013</v>
      </c>
    </row>
    <row r="152" spans="1:19" ht="18.75">
      <c r="A152" s="105"/>
      <c r="B152" s="102"/>
      <c r="C152" s="97"/>
      <c r="D152" s="102"/>
      <c r="E152" s="105"/>
      <c r="F152" s="105"/>
      <c r="G152" s="80"/>
      <c r="H152" s="4" t="s">
        <v>308</v>
      </c>
      <c r="I152" s="5">
        <v>668</v>
      </c>
      <c r="J152" s="15">
        <v>4</v>
      </c>
      <c r="K152" s="15">
        <v>9</v>
      </c>
      <c r="L152" s="86" t="s">
        <v>225</v>
      </c>
      <c r="M152" s="87" t="s">
        <v>227</v>
      </c>
      <c r="N152" s="87" t="s">
        <v>244</v>
      </c>
      <c r="O152" s="87" t="s">
        <v>542</v>
      </c>
      <c r="P152" s="9">
        <v>240</v>
      </c>
      <c r="Q152" s="165">
        <v>8715</v>
      </c>
      <c r="R152" s="167">
        <v>8299</v>
      </c>
      <c r="S152" s="167">
        <v>11013</v>
      </c>
    </row>
    <row r="153" spans="1:19" ht="31.5">
      <c r="A153" s="105"/>
      <c r="B153" s="102"/>
      <c r="C153" s="97"/>
      <c r="D153" s="102"/>
      <c r="E153" s="105"/>
      <c r="F153" s="105"/>
      <c r="G153" s="80"/>
      <c r="H153" s="10" t="s">
        <v>491</v>
      </c>
      <c r="I153" s="5">
        <v>668</v>
      </c>
      <c r="J153" s="15">
        <v>4</v>
      </c>
      <c r="K153" s="15">
        <v>9</v>
      </c>
      <c r="L153" s="86" t="s">
        <v>225</v>
      </c>
      <c r="M153" s="87" t="s">
        <v>227</v>
      </c>
      <c r="N153" s="87" t="s">
        <v>239</v>
      </c>
      <c r="O153" s="87" t="s">
        <v>268</v>
      </c>
      <c r="P153" s="9"/>
      <c r="Q153" s="165">
        <f aca="true" t="shared" si="17" ref="Q153:S154">Q154</f>
        <v>866.6</v>
      </c>
      <c r="R153" s="165">
        <f t="shared" si="17"/>
        <v>866.6</v>
      </c>
      <c r="S153" s="165">
        <f t="shared" si="17"/>
        <v>866.6</v>
      </c>
    </row>
    <row r="154" spans="1:19" ht="38.25" customHeight="1">
      <c r="A154" s="105"/>
      <c r="B154" s="102"/>
      <c r="C154" s="97"/>
      <c r="D154" s="102"/>
      <c r="E154" s="105"/>
      <c r="F154" s="105"/>
      <c r="G154" s="80"/>
      <c r="H154" s="10" t="s">
        <v>17</v>
      </c>
      <c r="I154" s="5">
        <v>668</v>
      </c>
      <c r="J154" s="15">
        <v>4</v>
      </c>
      <c r="K154" s="15">
        <v>9</v>
      </c>
      <c r="L154" s="86" t="s">
        <v>225</v>
      </c>
      <c r="M154" s="87" t="s">
        <v>227</v>
      </c>
      <c r="N154" s="87" t="s">
        <v>239</v>
      </c>
      <c r="O154" s="87" t="s">
        <v>543</v>
      </c>
      <c r="P154" s="9"/>
      <c r="Q154" s="165">
        <f t="shared" si="17"/>
        <v>866.6</v>
      </c>
      <c r="R154" s="165">
        <f t="shared" si="17"/>
        <v>866.6</v>
      </c>
      <c r="S154" s="165">
        <f t="shared" si="17"/>
        <v>866.6</v>
      </c>
    </row>
    <row r="155" spans="1:19" ht="18.75">
      <c r="A155" s="105"/>
      <c r="B155" s="102"/>
      <c r="C155" s="97"/>
      <c r="D155" s="102"/>
      <c r="E155" s="105"/>
      <c r="F155" s="105"/>
      <c r="G155" s="80"/>
      <c r="H155" s="4" t="s">
        <v>308</v>
      </c>
      <c r="I155" s="5">
        <v>668</v>
      </c>
      <c r="J155" s="15">
        <v>4</v>
      </c>
      <c r="K155" s="15">
        <v>9</v>
      </c>
      <c r="L155" s="86" t="s">
        <v>225</v>
      </c>
      <c r="M155" s="87" t="s">
        <v>227</v>
      </c>
      <c r="N155" s="87" t="s">
        <v>239</v>
      </c>
      <c r="O155" s="87" t="s">
        <v>543</v>
      </c>
      <c r="P155" s="9">
        <v>240</v>
      </c>
      <c r="Q155" s="165">
        <v>866.6</v>
      </c>
      <c r="R155" s="167">
        <v>866.6</v>
      </c>
      <c r="S155" s="167">
        <v>866.6</v>
      </c>
    </row>
    <row r="156" spans="1:19" ht="47.25">
      <c r="A156" s="105"/>
      <c r="B156" s="102"/>
      <c r="C156" s="97"/>
      <c r="D156" s="102"/>
      <c r="E156" s="105"/>
      <c r="F156" s="105"/>
      <c r="G156" s="80"/>
      <c r="H156" s="10" t="s">
        <v>492</v>
      </c>
      <c r="I156" s="5">
        <v>668</v>
      </c>
      <c r="J156" s="15">
        <v>4</v>
      </c>
      <c r="K156" s="15">
        <v>9</v>
      </c>
      <c r="L156" s="86" t="s">
        <v>225</v>
      </c>
      <c r="M156" s="87" t="s">
        <v>227</v>
      </c>
      <c r="N156" s="87" t="s">
        <v>230</v>
      </c>
      <c r="O156" s="87" t="s">
        <v>268</v>
      </c>
      <c r="P156" s="9"/>
      <c r="Q156" s="165">
        <f aca="true" t="shared" si="18" ref="Q156:S157">Q157</f>
        <v>700</v>
      </c>
      <c r="R156" s="165">
        <f t="shared" si="18"/>
        <v>700</v>
      </c>
      <c r="S156" s="165">
        <f t="shared" si="18"/>
        <v>700</v>
      </c>
    </row>
    <row r="157" spans="1:19" ht="18.75">
      <c r="A157" s="105"/>
      <c r="B157" s="102"/>
      <c r="C157" s="97"/>
      <c r="D157" s="102"/>
      <c r="E157" s="105"/>
      <c r="F157" s="105"/>
      <c r="G157" s="80"/>
      <c r="H157" s="10" t="s">
        <v>331</v>
      </c>
      <c r="I157" s="5">
        <v>668</v>
      </c>
      <c r="J157" s="15">
        <v>4</v>
      </c>
      <c r="K157" s="15">
        <v>9</v>
      </c>
      <c r="L157" s="86" t="s">
        <v>225</v>
      </c>
      <c r="M157" s="87" t="s">
        <v>227</v>
      </c>
      <c r="N157" s="87" t="s">
        <v>230</v>
      </c>
      <c r="O157" s="87" t="s">
        <v>542</v>
      </c>
      <c r="P157" s="9"/>
      <c r="Q157" s="165">
        <f t="shared" si="18"/>
        <v>700</v>
      </c>
      <c r="R157" s="165">
        <f t="shared" si="18"/>
        <v>700</v>
      </c>
      <c r="S157" s="165">
        <f t="shared" si="18"/>
        <v>700</v>
      </c>
    </row>
    <row r="158" spans="1:19" ht="18.75">
      <c r="A158" s="105"/>
      <c r="B158" s="102"/>
      <c r="C158" s="97"/>
      <c r="D158" s="102"/>
      <c r="E158" s="105"/>
      <c r="F158" s="105"/>
      <c r="G158" s="80"/>
      <c r="H158" s="4" t="s">
        <v>308</v>
      </c>
      <c r="I158" s="5">
        <v>668</v>
      </c>
      <c r="J158" s="15">
        <v>4</v>
      </c>
      <c r="K158" s="15">
        <v>9</v>
      </c>
      <c r="L158" s="86" t="s">
        <v>225</v>
      </c>
      <c r="M158" s="87" t="s">
        <v>227</v>
      </c>
      <c r="N158" s="87" t="s">
        <v>230</v>
      </c>
      <c r="O158" s="87" t="s">
        <v>542</v>
      </c>
      <c r="P158" s="9">
        <v>240</v>
      </c>
      <c r="Q158" s="165">
        <v>700</v>
      </c>
      <c r="R158" s="167">
        <v>700</v>
      </c>
      <c r="S158" s="167">
        <v>700</v>
      </c>
    </row>
    <row r="159" spans="1:19" s="146" customFormat="1" ht="19.5">
      <c r="A159" s="138"/>
      <c r="B159" s="169"/>
      <c r="C159" s="136"/>
      <c r="D159" s="169"/>
      <c r="E159" s="138"/>
      <c r="F159" s="138"/>
      <c r="G159" s="115"/>
      <c r="H159" s="300" t="s">
        <v>217</v>
      </c>
      <c r="I159" s="125">
        <v>668</v>
      </c>
      <c r="J159" s="118">
        <v>4</v>
      </c>
      <c r="K159" s="118">
        <v>12</v>
      </c>
      <c r="L159" s="119"/>
      <c r="M159" s="120"/>
      <c r="N159" s="120"/>
      <c r="O159" s="120"/>
      <c r="P159" s="117"/>
      <c r="Q159" s="164">
        <f>Q160+Q181</f>
        <v>8103.199999999999</v>
      </c>
      <c r="R159" s="164">
        <f>R160+R181</f>
        <v>9206.5</v>
      </c>
      <c r="S159" s="164">
        <f>S160+S181</f>
        <v>9471.5</v>
      </c>
    </row>
    <row r="160" spans="1:19" ht="31.5">
      <c r="A160" s="105"/>
      <c r="B160" s="102"/>
      <c r="C160" s="97"/>
      <c r="D160" s="102"/>
      <c r="E160" s="105"/>
      <c r="F160" s="105"/>
      <c r="G160" s="80"/>
      <c r="H160" s="10" t="s">
        <v>586</v>
      </c>
      <c r="I160" s="5">
        <v>668</v>
      </c>
      <c r="J160" s="15">
        <v>4</v>
      </c>
      <c r="K160" s="15">
        <v>12</v>
      </c>
      <c r="L160" s="86" t="s">
        <v>230</v>
      </c>
      <c r="M160" s="87" t="s">
        <v>227</v>
      </c>
      <c r="N160" s="87" t="s">
        <v>236</v>
      </c>
      <c r="O160" s="87" t="s">
        <v>268</v>
      </c>
      <c r="P160" s="9"/>
      <c r="Q160" s="165">
        <f>Q161+Q164+Q167+Q170+Q173+Q178</f>
        <v>7636.799999999999</v>
      </c>
      <c r="R160" s="165">
        <f>R161+R164+R167+R170+R173+R178</f>
        <v>8740.1</v>
      </c>
      <c r="S160" s="165">
        <f>S161+S164+S167+S170+S173+S178</f>
        <v>9005.1</v>
      </c>
    </row>
    <row r="161" spans="1:19" ht="31.5">
      <c r="A161" s="105"/>
      <c r="B161" s="102"/>
      <c r="C161" s="97"/>
      <c r="D161" s="102"/>
      <c r="E161" s="105"/>
      <c r="F161" s="105"/>
      <c r="G161" s="80"/>
      <c r="H161" s="10" t="s">
        <v>587</v>
      </c>
      <c r="I161" s="5">
        <v>668</v>
      </c>
      <c r="J161" s="15">
        <v>4</v>
      </c>
      <c r="K161" s="15">
        <v>12</v>
      </c>
      <c r="L161" s="86" t="s">
        <v>230</v>
      </c>
      <c r="M161" s="87" t="s">
        <v>227</v>
      </c>
      <c r="N161" s="87" t="s">
        <v>228</v>
      </c>
      <c r="O161" s="87" t="s">
        <v>268</v>
      </c>
      <c r="P161" s="9"/>
      <c r="Q161" s="165">
        <f aca="true" t="shared" si="19" ref="Q161:S162">Q162</f>
        <v>35</v>
      </c>
      <c r="R161" s="165">
        <f t="shared" si="19"/>
        <v>35</v>
      </c>
      <c r="S161" s="165">
        <f t="shared" si="19"/>
        <v>35</v>
      </c>
    </row>
    <row r="162" spans="1:19" ht="18.75">
      <c r="A162" s="105"/>
      <c r="B162" s="102"/>
      <c r="C162" s="97"/>
      <c r="D162" s="102"/>
      <c r="E162" s="105"/>
      <c r="F162" s="105"/>
      <c r="G162" s="80"/>
      <c r="H162" s="10" t="s">
        <v>9</v>
      </c>
      <c r="I162" s="5">
        <v>668</v>
      </c>
      <c r="J162" s="15">
        <v>4</v>
      </c>
      <c r="K162" s="15">
        <v>12</v>
      </c>
      <c r="L162" s="86" t="s">
        <v>230</v>
      </c>
      <c r="M162" s="87" t="s">
        <v>227</v>
      </c>
      <c r="N162" s="87" t="s">
        <v>228</v>
      </c>
      <c r="O162" s="87" t="s">
        <v>10</v>
      </c>
      <c r="P162" s="9"/>
      <c r="Q162" s="165">
        <f t="shared" si="19"/>
        <v>35</v>
      </c>
      <c r="R162" s="165">
        <f t="shared" si="19"/>
        <v>35</v>
      </c>
      <c r="S162" s="165">
        <f t="shared" si="19"/>
        <v>35</v>
      </c>
    </row>
    <row r="163" spans="1:19" ht="18.75">
      <c r="A163" s="105"/>
      <c r="B163" s="102"/>
      <c r="C163" s="97"/>
      <c r="D163" s="102"/>
      <c r="E163" s="105"/>
      <c r="F163" s="105"/>
      <c r="G163" s="80"/>
      <c r="H163" s="10" t="s">
        <v>310</v>
      </c>
      <c r="I163" s="5">
        <v>668</v>
      </c>
      <c r="J163" s="15">
        <v>4</v>
      </c>
      <c r="K163" s="15">
        <v>12</v>
      </c>
      <c r="L163" s="86" t="s">
        <v>230</v>
      </c>
      <c r="M163" s="87" t="s">
        <v>227</v>
      </c>
      <c r="N163" s="87" t="s">
        <v>228</v>
      </c>
      <c r="O163" s="87" t="s">
        <v>10</v>
      </c>
      <c r="P163" s="9">
        <v>610</v>
      </c>
      <c r="Q163" s="165">
        <v>35</v>
      </c>
      <c r="R163" s="167">
        <v>35</v>
      </c>
      <c r="S163" s="167">
        <v>35</v>
      </c>
    </row>
    <row r="164" spans="1:19" ht="18.75">
      <c r="A164" s="105"/>
      <c r="B164" s="102"/>
      <c r="C164" s="97"/>
      <c r="D164" s="102"/>
      <c r="E164" s="105"/>
      <c r="F164" s="105"/>
      <c r="G164" s="80"/>
      <c r="H164" s="10" t="s">
        <v>433</v>
      </c>
      <c r="I164" s="5">
        <v>668</v>
      </c>
      <c r="J164" s="15">
        <v>4</v>
      </c>
      <c r="K164" s="15">
        <v>12</v>
      </c>
      <c r="L164" s="86" t="s">
        <v>230</v>
      </c>
      <c r="M164" s="87" t="s">
        <v>227</v>
      </c>
      <c r="N164" s="87" t="s">
        <v>243</v>
      </c>
      <c r="O164" s="87" t="s">
        <v>268</v>
      </c>
      <c r="P164" s="9"/>
      <c r="Q164" s="165">
        <f aca="true" t="shared" si="20" ref="Q164:S165">Q165</f>
        <v>75</v>
      </c>
      <c r="R164" s="165">
        <f t="shared" si="20"/>
        <v>75</v>
      </c>
      <c r="S164" s="165">
        <f t="shared" si="20"/>
        <v>75</v>
      </c>
    </row>
    <row r="165" spans="1:19" ht="18.75">
      <c r="A165" s="105"/>
      <c r="B165" s="102"/>
      <c r="C165" s="97"/>
      <c r="D165" s="102"/>
      <c r="E165" s="105"/>
      <c r="F165" s="105"/>
      <c r="G165" s="80"/>
      <c r="H165" s="10" t="s">
        <v>9</v>
      </c>
      <c r="I165" s="5">
        <v>668</v>
      </c>
      <c r="J165" s="15">
        <v>4</v>
      </c>
      <c r="K165" s="15">
        <v>12</v>
      </c>
      <c r="L165" s="86" t="s">
        <v>230</v>
      </c>
      <c r="M165" s="87" t="s">
        <v>227</v>
      </c>
      <c r="N165" s="87" t="s">
        <v>243</v>
      </c>
      <c r="O165" s="87" t="s">
        <v>10</v>
      </c>
      <c r="P165" s="9"/>
      <c r="Q165" s="165">
        <f t="shared" si="20"/>
        <v>75</v>
      </c>
      <c r="R165" s="165">
        <f t="shared" si="20"/>
        <v>75</v>
      </c>
      <c r="S165" s="165">
        <f t="shared" si="20"/>
        <v>75</v>
      </c>
    </row>
    <row r="166" spans="1:19" ht="18.75">
      <c r="A166" s="105"/>
      <c r="B166" s="102"/>
      <c r="C166" s="97"/>
      <c r="D166" s="102"/>
      <c r="E166" s="105"/>
      <c r="F166" s="105"/>
      <c r="G166" s="80"/>
      <c r="H166" s="10" t="s">
        <v>310</v>
      </c>
      <c r="I166" s="5">
        <v>668</v>
      </c>
      <c r="J166" s="15">
        <v>4</v>
      </c>
      <c r="K166" s="15">
        <v>12</v>
      </c>
      <c r="L166" s="86" t="s">
        <v>230</v>
      </c>
      <c r="M166" s="87" t="s">
        <v>227</v>
      </c>
      <c r="N166" s="87" t="s">
        <v>243</v>
      </c>
      <c r="O166" s="87" t="s">
        <v>10</v>
      </c>
      <c r="P166" s="9">
        <v>610</v>
      </c>
      <c r="Q166" s="165">
        <v>75</v>
      </c>
      <c r="R166" s="167">
        <v>75</v>
      </c>
      <c r="S166" s="167">
        <v>75</v>
      </c>
    </row>
    <row r="167" spans="1:19" ht="18.75">
      <c r="A167" s="105"/>
      <c r="B167" s="102"/>
      <c r="C167" s="97"/>
      <c r="D167" s="102"/>
      <c r="E167" s="105"/>
      <c r="F167" s="105"/>
      <c r="G167" s="80"/>
      <c r="H167" s="10" t="s">
        <v>475</v>
      </c>
      <c r="I167" s="5">
        <v>668</v>
      </c>
      <c r="J167" s="15">
        <v>4</v>
      </c>
      <c r="K167" s="15">
        <v>12</v>
      </c>
      <c r="L167" s="86" t="s">
        <v>230</v>
      </c>
      <c r="M167" s="87" t="s">
        <v>227</v>
      </c>
      <c r="N167" s="87" t="s">
        <v>244</v>
      </c>
      <c r="O167" s="87" t="s">
        <v>268</v>
      </c>
      <c r="P167" s="9"/>
      <c r="Q167" s="165">
        <f aca="true" t="shared" si="21" ref="Q167:S168">Q168</f>
        <v>10</v>
      </c>
      <c r="R167" s="165">
        <f t="shared" si="21"/>
        <v>10</v>
      </c>
      <c r="S167" s="165">
        <f t="shared" si="21"/>
        <v>10</v>
      </c>
    </row>
    <row r="168" spans="1:19" ht="18.75">
      <c r="A168" s="105"/>
      <c r="B168" s="102"/>
      <c r="C168" s="97"/>
      <c r="D168" s="102"/>
      <c r="E168" s="105"/>
      <c r="F168" s="105"/>
      <c r="G168" s="80"/>
      <c r="H168" s="10" t="s">
        <v>9</v>
      </c>
      <c r="I168" s="5">
        <v>668</v>
      </c>
      <c r="J168" s="15">
        <v>4</v>
      </c>
      <c r="K168" s="15">
        <v>12</v>
      </c>
      <c r="L168" s="86" t="s">
        <v>230</v>
      </c>
      <c r="M168" s="87" t="s">
        <v>227</v>
      </c>
      <c r="N168" s="87" t="s">
        <v>244</v>
      </c>
      <c r="O168" s="87" t="s">
        <v>10</v>
      </c>
      <c r="P168" s="9"/>
      <c r="Q168" s="165">
        <f t="shared" si="21"/>
        <v>10</v>
      </c>
      <c r="R168" s="165">
        <f t="shared" si="21"/>
        <v>10</v>
      </c>
      <c r="S168" s="165">
        <f t="shared" si="21"/>
        <v>10</v>
      </c>
    </row>
    <row r="169" spans="1:19" ht="18.75">
      <c r="A169" s="105"/>
      <c r="B169" s="102"/>
      <c r="C169" s="97"/>
      <c r="D169" s="102"/>
      <c r="E169" s="105"/>
      <c r="F169" s="105"/>
      <c r="G169" s="80"/>
      <c r="H169" s="10" t="s">
        <v>310</v>
      </c>
      <c r="I169" s="5">
        <v>668</v>
      </c>
      <c r="J169" s="15">
        <v>4</v>
      </c>
      <c r="K169" s="15">
        <v>12</v>
      </c>
      <c r="L169" s="86" t="s">
        <v>230</v>
      </c>
      <c r="M169" s="87" t="s">
        <v>227</v>
      </c>
      <c r="N169" s="87" t="s">
        <v>244</v>
      </c>
      <c r="O169" s="87" t="s">
        <v>10</v>
      </c>
      <c r="P169" s="9">
        <v>610</v>
      </c>
      <c r="Q169" s="165">
        <v>10</v>
      </c>
      <c r="R169" s="167">
        <v>10</v>
      </c>
      <c r="S169" s="167">
        <v>10</v>
      </c>
    </row>
    <row r="170" spans="1:19" ht="31.5">
      <c r="A170" s="105"/>
      <c r="B170" s="102"/>
      <c r="C170" s="97"/>
      <c r="D170" s="102"/>
      <c r="E170" s="105"/>
      <c r="F170" s="105"/>
      <c r="G170" s="80"/>
      <c r="H170" s="10" t="s">
        <v>476</v>
      </c>
      <c r="I170" s="5">
        <v>668</v>
      </c>
      <c r="J170" s="15">
        <v>4</v>
      </c>
      <c r="K170" s="15">
        <v>12</v>
      </c>
      <c r="L170" s="86" t="s">
        <v>230</v>
      </c>
      <c r="M170" s="87" t="s">
        <v>227</v>
      </c>
      <c r="N170" s="87" t="s">
        <v>239</v>
      </c>
      <c r="O170" s="87" t="s">
        <v>268</v>
      </c>
      <c r="P170" s="9"/>
      <c r="Q170" s="165">
        <f aca="true" t="shared" si="22" ref="Q170:S171">Q171</f>
        <v>40</v>
      </c>
      <c r="R170" s="165">
        <f t="shared" si="22"/>
        <v>40</v>
      </c>
      <c r="S170" s="165">
        <f t="shared" si="22"/>
        <v>40</v>
      </c>
    </row>
    <row r="171" spans="1:19" ht="18.75">
      <c r="A171" s="105"/>
      <c r="B171" s="102"/>
      <c r="C171" s="97"/>
      <c r="D171" s="102"/>
      <c r="E171" s="105"/>
      <c r="F171" s="105"/>
      <c r="G171" s="80"/>
      <c r="H171" s="10" t="s">
        <v>9</v>
      </c>
      <c r="I171" s="5">
        <v>668</v>
      </c>
      <c r="J171" s="15">
        <v>4</v>
      </c>
      <c r="K171" s="15">
        <v>12</v>
      </c>
      <c r="L171" s="86" t="s">
        <v>230</v>
      </c>
      <c r="M171" s="87" t="s">
        <v>227</v>
      </c>
      <c r="N171" s="87" t="s">
        <v>239</v>
      </c>
      <c r="O171" s="87" t="s">
        <v>10</v>
      </c>
      <c r="P171" s="9"/>
      <c r="Q171" s="165">
        <f t="shared" si="22"/>
        <v>40</v>
      </c>
      <c r="R171" s="165">
        <f t="shared" si="22"/>
        <v>40</v>
      </c>
      <c r="S171" s="165">
        <f t="shared" si="22"/>
        <v>40</v>
      </c>
    </row>
    <row r="172" spans="1:19" ht="18.75">
      <c r="A172" s="105"/>
      <c r="B172" s="102"/>
      <c r="C172" s="97"/>
      <c r="D172" s="102"/>
      <c r="E172" s="105"/>
      <c r="F172" s="105"/>
      <c r="G172" s="80"/>
      <c r="H172" s="10" t="s">
        <v>310</v>
      </c>
      <c r="I172" s="5">
        <v>668</v>
      </c>
      <c r="J172" s="15">
        <v>4</v>
      </c>
      <c r="K172" s="15">
        <v>12</v>
      </c>
      <c r="L172" s="86" t="s">
        <v>230</v>
      </c>
      <c r="M172" s="87" t="s">
        <v>227</v>
      </c>
      <c r="N172" s="87" t="s">
        <v>239</v>
      </c>
      <c r="O172" s="87" t="s">
        <v>10</v>
      </c>
      <c r="P172" s="9">
        <v>610</v>
      </c>
      <c r="Q172" s="165">
        <v>40</v>
      </c>
      <c r="R172" s="167">
        <v>40</v>
      </c>
      <c r="S172" s="167">
        <v>40</v>
      </c>
    </row>
    <row r="173" spans="1:19" ht="18.75">
      <c r="A173" s="105"/>
      <c r="B173" s="102"/>
      <c r="C173" s="97"/>
      <c r="D173" s="102"/>
      <c r="E173" s="105"/>
      <c r="F173" s="105"/>
      <c r="G173" s="80"/>
      <c r="H173" s="10" t="s">
        <v>279</v>
      </c>
      <c r="I173" s="5">
        <v>668</v>
      </c>
      <c r="J173" s="15">
        <v>4</v>
      </c>
      <c r="K173" s="15">
        <v>12</v>
      </c>
      <c r="L173" s="86" t="s">
        <v>230</v>
      </c>
      <c r="M173" s="87" t="s">
        <v>227</v>
      </c>
      <c r="N173" s="87" t="s">
        <v>230</v>
      </c>
      <c r="O173" s="87" t="s">
        <v>268</v>
      </c>
      <c r="P173" s="9"/>
      <c r="Q173" s="165">
        <f>Q174+Q176</f>
        <v>7336.799999999999</v>
      </c>
      <c r="R173" s="165">
        <f>R174+R176</f>
        <v>8440.1</v>
      </c>
      <c r="S173" s="165">
        <f>S174+S176</f>
        <v>8705.1</v>
      </c>
    </row>
    <row r="174" spans="1:19" ht="18.75">
      <c r="A174" s="105"/>
      <c r="B174" s="102"/>
      <c r="C174" s="97"/>
      <c r="D174" s="98"/>
      <c r="E174" s="95"/>
      <c r="F174" s="95"/>
      <c r="G174" s="80"/>
      <c r="H174" s="10" t="s">
        <v>9</v>
      </c>
      <c r="I174" s="5">
        <v>668</v>
      </c>
      <c r="J174" s="15">
        <v>4</v>
      </c>
      <c r="K174" s="15">
        <v>12</v>
      </c>
      <c r="L174" s="86" t="s">
        <v>230</v>
      </c>
      <c r="M174" s="87" t="s">
        <v>227</v>
      </c>
      <c r="N174" s="87" t="s">
        <v>230</v>
      </c>
      <c r="O174" s="87" t="s">
        <v>10</v>
      </c>
      <c r="P174" s="9"/>
      <c r="Q174" s="165">
        <f>Q175</f>
        <v>3754.6</v>
      </c>
      <c r="R174" s="165">
        <f>R175</f>
        <v>4600</v>
      </c>
      <c r="S174" s="165">
        <f>S175</f>
        <v>4600</v>
      </c>
    </row>
    <row r="175" spans="1:19" ht="18.75">
      <c r="A175" s="101"/>
      <c r="B175" s="102"/>
      <c r="C175" s="97"/>
      <c r="D175" s="98"/>
      <c r="E175" s="95"/>
      <c r="F175" s="95"/>
      <c r="G175" s="80"/>
      <c r="H175" s="10" t="s">
        <v>310</v>
      </c>
      <c r="I175" s="5">
        <v>668</v>
      </c>
      <c r="J175" s="15">
        <v>4</v>
      </c>
      <c r="K175" s="15">
        <v>12</v>
      </c>
      <c r="L175" s="86" t="s">
        <v>230</v>
      </c>
      <c r="M175" s="87" t="s">
        <v>227</v>
      </c>
      <c r="N175" s="87" t="s">
        <v>230</v>
      </c>
      <c r="O175" s="87" t="s">
        <v>10</v>
      </c>
      <c r="P175" s="9">
        <v>610</v>
      </c>
      <c r="Q175" s="165">
        <v>3754.6</v>
      </c>
      <c r="R175" s="167">
        <v>4600</v>
      </c>
      <c r="S175" s="167">
        <v>4600</v>
      </c>
    </row>
    <row r="176" spans="1:19" ht="31.5">
      <c r="A176" s="88"/>
      <c r="B176" s="89"/>
      <c r="C176" s="97"/>
      <c r="D176" s="102"/>
      <c r="E176" s="105"/>
      <c r="F176" s="105"/>
      <c r="G176" s="80"/>
      <c r="H176" s="2" t="s">
        <v>387</v>
      </c>
      <c r="I176" s="5">
        <v>668</v>
      </c>
      <c r="J176" s="15">
        <v>4</v>
      </c>
      <c r="K176" s="15">
        <v>12</v>
      </c>
      <c r="L176" s="86" t="s">
        <v>230</v>
      </c>
      <c r="M176" s="87" t="s">
        <v>227</v>
      </c>
      <c r="N176" s="87" t="s">
        <v>230</v>
      </c>
      <c r="O176" s="87" t="s">
        <v>386</v>
      </c>
      <c r="P176" s="9"/>
      <c r="Q176" s="165">
        <f>Q177</f>
        <v>3582.2</v>
      </c>
      <c r="R176" s="165">
        <f>R177</f>
        <v>3840.1</v>
      </c>
      <c r="S176" s="165">
        <f>S177</f>
        <v>4105.1</v>
      </c>
    </row>
    <row r="177" spans="1:19" ht="18.75">
      <c r="A177" s="101"/>
      <c r="B177" s="102"/>
      <c r="C177" s="97"/>
      <c r="D177" s="98"/>
      <c r="E177" s="95"/>
      <c r="F177" s="95"/>
      <c r="G177" s="80"/>
      <c r="H177" s="10" t="s">
        <v>310</v>
      </c>
      <c r="I177" s="5">
        <v>668</v>
      </c>
      <c r="J177" s="15">
        <v>4</v>
      </c>
      <c r="K177" s="15">
        <v>12</v>
      </c>
      <c r="L177" s="86" t="s">
        <v>230</v>
      </c>
      <c r="M177" s="87" t="s">
        <v>227</v>
      </c>
      <c r="N177" s="87" t="s">
        <v>230</v>
      </c>
      <c r="O177" s="87" t="s">
        <v>386</v>
      </c>
      <c r="P177" s="9">
        <v>610</v>
      </c>
      <c r="Q177" s="165">
        <v>3582.2</v>
      </c>
      <c r="R177" s="167">
        <v>3840.1</v>
      </c>
      <c r="S177" s="167">
        <v>4105.1</v>
      </c>
    </row>
    <row r="178" spans="1:19" ht="31.5">
      <c r="A178" s="105"/>
      <c r="B178" s="102"/>
      <c r="C178" s="97"/>
      <c r="D178" s="102"/>
      <c r="E178" s="105"/>
      <c r="F178" s="105"/>
      <c r="G178" s="80"/>
      <c r="H178" s="2" t="s">
        <v>26</v>
      </c>
      <c r="I178" s="9">
        <v>668</v>
      </c>
      <c r="J178" s="15">
        <v>4</v>
      </c>
      <c r="K178" s="15">
        <v>12</v>
      </c>
      <c r="L178" s="86" t="s">
        <v>230</v>
      </c>
      <c r="M178" s="87" t="s">
        <v>227</v>
      </c>
      <c r="N178" s="87" t="s">
        <v>246</v>
      </c>
      <c r="O178" s="87" t="s">
        <v>268</v>
      </c>
      <c r="P178" s="5"/>
      <c r="Q178" s="167">
        <f aca="true" t="shared" si="23" ref="Q178:S179">Q179</f>
        <v>140</v>
      </c>
      <c r="R178" s="167">
        <f t="shared" si="23"/>
        <v>140</v>
      </c>
      <c r="S178" s="167">
        <f t="shared" si="23"/>
        <v>140</v>
      </c>
    </row>
    <row r="179" spans="1:19" ht="18.75">
      <c r="A179" s="101"/>
      <c r="B179" s="102"/>
      <c r="C179" s="97"/>
      <c r="D179" s="98"/>
      <c r="E179" s="95"/>
      <c r="F179" s="95"/>
      <c r="G179" s="80"/>
      <c r="H179" s="10" t="s">
        <v>9</v>
      </c>
      <c r="I179" s="9">
        <v>668</v>
      </c>
      <c r="J179" s="15">
        <v>4</v>
      </c>
      <c r="K179" s="15">
        <v>12</v>
      </c>
      <c r="L179" s="86" t="s">
        <v>230</v>
      </c>
      <c r="M179" s="87" t="s">
        <v>227</v>
      </c>
      <c r="N179" s="87" t="s">
        <v>246</v>
      </c>
      <c r="O179" s="87" t="s">
        <v>10</v>
      </c>
      <c r="P179" s="5"/>
      <c r="Q179" s="167">
        <f t="shared" si="23"/>
        <v>140</v>
      </c>
      <c r="R179" s="167">
        <f t="shared" si="23"/>
        <v>140</v>
      </c>
      <c r="S179" s="167">
        <f t="shared" si="23"/>
        <v>140</v>
      </c>
    </row>
    <row r="180" spans="1:19" ht="18.75">
      <c r="A180" s="101"/>
      <c r="B180" s="102"/>
      <c r="C180" s="97"/>
      <c r="D180" s="98"/>
      <c r="E180" s="95"/>
      <c r="F180" s="95"/>
      <c r="G180" s="80"/>
      <c r="H180" s="10" t="s">
        <v>310</v>
      </c>
      <c r="I180" s="9">
        <v>668</v>
      </c>
      <c r="J180" s="15">
        <v>4</v>
      </c>
      <c r="K180" s="15">
        <v>12</v>
      </c>
      <c r="L180" s="86" t="s">
        <v>230</v>
      </c>
      <c r="M180" s="87" t="s">
        <v>227</v>
      </c>
      <c r="N180" s="87" t="s">
        <v>246</v>
      </c>
      <c r="O180" s="87" t="s">
        <v>10</v>
      </c>
      <c r="P180" s="5">
        <v>610</v>
      </c>
      <c r="Q180" s="167">
        <v>140</v>
      </c>
      <c r="R180" s="167">
        <v>140</v>
      </c>
      <c r="S180" s="167">
        <v>140</v>
      </c>
    </row>
    <row r="181" spans="1:19" ht="32.25" customHeight="1">
      <c r="A181" s="101"/>
      <c r="B181" s="102"/>
      <c r="C181" s="97"/>
      <c r="D181" s="98"/>
      <c r="E181" s="95"/>
      <c r="F181" s="95"/>
      <c r="G181" s="80"/>
      <c r="H181" s="2" t="s">
        <v>588</v>
      </c>
      <c r="I181" s="9">
        <v>668</v>
      </c>
      <c r="J181" s="15">
        <v>4</v>
      </c>
      <c r="K181" s="15">
        <v>12</v>
      </c>
      <c r="L181" s="86" t="s">
        <v>250</v>
      </c>
      <c r="M181" s="87" t="s">
        <v>227</v>
      </c>
      <c r="N181" s="87" t="s">
        <v>236</v>
      </c>
      <c r="O181" s="87" t="s">
        <v>268</v>
      </c>
      <c r="P181" s="5"/>
      <c r="Q181" s="167">
        <f>Q182+Q188</f>
        <v>466.4</v>
      </c>
      <c r="R181" s="167">
        <f>R182+R188</f>
        <v>466.4</v>
      </c>
      <c r="S181" s="167">
        <f>S182+S188</f>
        <v>466.4</v>
      </c>
    </row>
    <row r="182" spans="1:19" ht="40.5" customHeight="1">
      <c r="A182" s="101"/>
      <c r="B182" s="103"/>
      <c r="C182" s="97"/>
      <c r="D182" s="100"/>
      <c r="E182" s="95"/>
      <c r="F182" s="95"/>
      <c r="G182" s="80"/>
      <c r="H182" s="17" t="s">
        <v>884</v>
      </c>
      <c r="I182" s="9">
        <v>668</v>
      </c>
      <c r="J182" s="15">
        <v>4</v>
      </c>
      <c r="K182" s="15">
        <v>12</v>
      </c>
      <c r="L182" s="86" t="s">
        <v>250</v>
      </c>
      <c r="M182" s="87" t="s">
        <v>227</v>
      </c>
      <c r="N182" s="87" t="s">
        <v>228</v>
      </c>
      <c r="O182" s="87" t="s">
        <v>268</v>
      </c>
      <c r="P182" s="5"/>
      <c r="Q182" s="167">
        <f>Q183+Q186</f>
        <v>386.4</v>
      </c>
      <c r="R182" s="167">
        <f>R183+R186</f>
        <v>386.4</v>
      </c>
      <c r="S182" s="167">
        <f>S183+S186</f>
        <v>386.4</v>
      </c>
    </row>
    <row r="183" spans="1:19" ht="18.75">
      <c r="A183" s="101"/>
      <c r="B183" s="103"/>
      <c r="C183" s="97"/>
      <c r="D183" s="100"/>
      <c r="E183" s="95"/>
      <c r="F183" s="95"/>
      <c r="G183" s="80"/>
      <c r="H183" s="17" t="s">
        <v>6</v>
      </c>
      <c r="I183" s="9">
        <v>668</v>
      </c>
      <c r="J183" s="15">
        <v>4</v>
      </c>
      <c r="K183" s="15">
        <v>12</v>
      </c>
      <c r="L183" s="86" t="s">
        <v>250</v>
      </c>
      <c r="M183" s="87" t="s">
        <v>227</v>
      </c>
      <c r="N183" s="87" t="s">
        <v>228</v>
      </c>
      <c r="O183" s="87" t="s">
        <v>5</v>
      </c>
      <c r="P183" s="9"/>
      <c r="Q183" s="165">
        <f>Q184+Q185</f>
        <v>30</v>
      </c>
      <c r="R183" s="165">
        <f>R184+R185</f>
        <v>30</v>
      </c>
      <c r="S183" s="165">
        <f>S184+S185</f>
        <v>30</v>
      </c>
    </row>
    <row r="184" spans="1:19" ht="18.75">
      <c r="A184" s="101"/>
      <c r="B184" s="103"/>
      <c r="C184" s="97"/>
      <c r="D184" s="100"/>
      <c r="E184" s="95"/>
      <c r="F184" s="95"/>
      <c r="G184" s="80"/>
      <c r="H184" s="4" t="s">
        <v>308</v>
      </c>
      <c r="I184" s="9">
        <v>668</v>
      </c>
      <c r="J184" s="15">
        <v>4</v>
      </c>
      <c r="K184" s="15">
        <v>12</v>
      </c>
      <c r="L184" s="86" t="s">
        <v>250</v>
      </c>
      <c r="M184" s="87" t="s">
        <v>227</v>
      </c>
      <c r="N184" s="87" t="s">
        <v>228</v>
      </c>
      <c r="O184" s="87" t="s">
        <v>5</v>
      </c>
      <c r="P184" s="9">
        <v>240</v>
      </c>
      <c r="Q184" s="165">
        <v>10</v>
      </c>
      <c r="R184" s="165">
        <v>10</v>
      </c>
      <c r="S184" s="165">
        <v>10</v>
      </c>
    </row>
    <row r="185" spans="1:19" ht="31.5">
      <c r="A185" s="88"/>
      <c r="B185" s="89"/>
      <c r="C185" s="97"/>
      <c r="D185" s="102"/>
      <c r="E185" s="105"/>
      <c r="F185" s="105"/>
      <c r="G185" s="80"/>
      <c r="H185" s="4" t="s">
        <v>370</v>
      </c>
      <c r="I185" s="9">
        <v>668</v>
      </c>
      <c r="J185" s="15">
        <v>4</v>
      </c>
      <c r="K185" s="15">
        <v>12</v>
      </c>
      <c r="L185" s="86" t="s">
        <v>250</v>
      </c>
      <c r="M185" s="87" t="s">
        <v>227</v>
      </c>
      <c r="N185" s="87" t="s">
        <v>228</v>
      </c>
      <c r="O185" s="87" t="s">
        <v>5</v>
      </c>
      <c r="P185" s="9">
        <v>810</v>
      </c>
      <c r="Q185" s="165">
        <v>20</v>
      </c>
      <c r="R185" s="165">
        <v>20</v>
      </c>
      <c r="S185" s="165">
        <v>20</v>
      </c>
    </row>
    <row r="186" spans="1:19" ht="18.75">
      <c r="A186" s="88"/>
      <c r="B186" s="89"/>
      <c r="C186" s="97"/>
      <c r="D186" s="102"/>
      <c r="E186" s="105"/>
      <c r="F186" s="105"/>
      <c r="G186" s="80"/>
      <c r="H186" s="4" t="s">
        <v>369</v>
      </c>
      <c r="I186" s="9">
        <v>668</v>
      </c>
      <c r="J186" s="15">
        <v>4</v>
      </c>
      <c r="K186" s="15">
        <v>12</v>
      </c>
      <c r="L186" s="86" t="s">
        <v>250</v>
      </c>
      <c r="M186" s="87" t="s">
        <v>227</v>
      </c>
      <c r="N186" s="87" t="s">
        <v>228</v>
      </c>
      <c r="O186" s="87" t="s">
        <v>368</v>
      </c>
      <c r="P186" s="9"/>
      <c r="Q186" s="165">
        <f>Q187</f>
        <v>356.4</v>
      </c>
      <c r="R186" s="165">
        <f>R187</f>
        <v>356.4</v>
      </c>
      <c r="S186" s="165">
        <f>S187</f>
        <v>356.4</v>
      </c>
    </row>
    <row r="187" spans="1:19" ht="31.5">
      <c r="A187" s="88"/>
      <c r="B187" s="89"/>
      <c r="C187" s="97"/>
      <c r="D187" s="102"/>
      <c r="E187" s="105"/>
      <c r="F187" s="105"/>
      <c r="G187" s="80"/>
      <c r="H187" s="4" t="s">
        <v>370</v>
      </c>
      <c r="I187" s="9">
        <v>668</v>
      </c>
      <c r="J187" s="15">
        <v>4</v>
      </c>
      <c r="K187" s="15">
        <v>12</v>
      </c>
      <c r="L187" s="86" t="s">
        <v>250</v>
      </c>
      <c r="M187" s="87" t="s">
        <v>227</v>
      </c>
      <c r="N187" s="87" t="s">
        <v>228</v>
      </c>
      <c r="O187" s="87" t="s">
        <v>368</v>
      </c>
      <c r="P187" s="9">
        <v>810</v>
      </c>
      <c r="Q187" s="165">
        <v>356.4</v>
      </c>
      <c r="R187" s="166">
        <v>356.4</v>
      </c>
      <c r="S187" s="166">
        <v>356.4</v>
      </c>
    </row>
    <row r="188" spans="1:19" ht="31.5">
      <c r="A188" s="88"/>
      <c r="B188" s="89"/>
      <c r="C188" s="97"/>
      <c r="D188" s="102"/>
      <c r="E188" s="105"/>
      <c r="F188" s="105"/>
      <c r="G188" s="80"/>
      <c r="H188" s="4" t="s">
        <v>544</v>
      </c>
      <c r="I188" s="9">
        <v>668</v>
      </c>
      <c r="J188" s="15">
        <v>4</v>
      </c>
      <c r="K188" s="15">
        <v>12</v>
      </c>
      <c r="L188" s="86" t="s">
        <v>250</v>
      </c>
      <c r="M188" s="87" t="s">
        <v>227</v>
      </c>
      <c r="N188" s="87" t="s">
        <v>243</v>
      </c>
      <c r="O188" s="87" t="s">
        <v>268</v>
      </c>
      <c r="P188" s="9"/>
      <c r="Q188" s="165">
        <f aca="true" t="shared" si="24" ref="Q188:S189">Q189</f>
        <v>80</v>
      </c>
      <c r="R188" s="165">
        <f t="shared" si="24"/>
        <v>80</v>
      </c>
      <c r="S188" s="165">
        <f t="shared" si="24"/>
        <v>80</v>
      </c>
    </row>
    <row r="189" spans="1:19" ht="18.75">
      <c r="A189" s="88"/>
      <c r="B189" s="89"/>
      <c r="C189" s="97"/>
      <c r="D189" s="102"/>
      <c r="E189" s="105"/>
      <c r="F189" s="105"/>
      <c r="G189" s="80"/>
      <c r="H189" s="4" t="s">
        <v>8</v>
      </c>
      <c r="I189" s="9">
        <v>668</v>
      </c>
      <c r="J189" s="15">
        <v>4</v>
      </c>
      <c r="K189" s="15">
        <v>12</v>
      </c>
      <c r="L189" s="86" t="s">
        <v>250</v>
      </c>
      <c r="M189" s="87" t="s">
        <v>227</v>
      </c>
      <c r="N189" s="87" t="s">
        <v>243</v>
      </c>
      <c r="O189" s="87" t="s">
        <v>7</v>
      </c>
      <c r="P189" s="9"/>
      <c r="Q189" s="165">
        <f t="shared" si="24"/>
        <v>80</v>
      </c>
      <c r="R189" s="165">
        <f t="shared" si="24"/>
        <v>80</v>
      </c>
      <c r="S189" s="165">
        <f t="shared" si="24"/>
        <v>80</v>
      </c>
    </row>
    <row r="190" spans="1:19" ht="18.75">
      <c r="A190" s="88"/>
      <c r="B190" s="89"/>
      <c r="C190" s="105"/>
      <c r="D190" s="102"/>
      <c r="E190" s="105"/>
      <c r="F190" s="105"/>
      <c r="G190" s="80"/>
      <c r="H190" s="4" t="s">
        <v>308</v>
      </c>
      <c r="I190" s="9">
        <v>668</v>
      </c>
      <c r="J190" s="15">
        <v>4</v>
      </c>
      <c r="K190" s="15">
        <v>12</v>
      </c>
      <c r="L190" s="86" t="s">
        <v>250</v>
      </c>
      <c r="M190" s="87" t="s">
        <v>227</v>
      </c>
      <c r="N190" s="87" t="s">
        <v>243</v>
      </c>
      <c r="O190" s="87" t="s">
        <v>7</v>
      </c>
      <c r="P190" s="9">
        <v>240</v>
      </c>
      <c r="Q190" s="165">
        <v>80</v>
      </c>
      <c r="R190" s="165">
        <v>80</v>
      </c>
      <c r="S190" s="165">
        <v>80</v>
      </c>
    </row>
    <row r="191" spans="1:19" s="146" customFormat="1" ht="19.5">
      <c r="A191" s="121"/>
      <c r="B191" s="122"/>
      <c r="C191" s="138"/>
      <c r="D191" s="169"/>
      <c r="E191" s="138"/>
      <c r="F191" s="138"/>
      <c r="G191" s="115"/>
      <c r="H191" s="313" t="s">
        <v>251</v>
      </c>
      <c r="I191" s="117">
        <v>668</v>
      </c>
      <c r="J191" s="118">
        <v>5</v>
      </c>
      <c r="K191" s="118" t="s">
        <v>269</v>
      </c>
      <c r="L191" s="119"/>
      <c r="M191" s="120"/>
      <c r="N191" s="120"/>
      <c r="O191" s="120"/>
      <c r="P191" s="117"/>
      <c r="Q191" s="164">
        <f>Q192+Q201+Q213+Q222</f>
        <v>742312.1000000001</v>
      </c>
      <c r="R191" s="164">
        <f>R192+R201+R213+R222</f>
        <v>520337.10000000003</v>
      </c>
      <c r="S191" s="164">
        <f>S192+S201+S213+S222</f>
        <v>360</v>
      </c>
    </row>
    <row r="192" spans="1:19" s="146" customFormat="1" ht="19.5">
      <c r="A192" s="121"/>
      <c r="B192" s="122"/>
      <c r="C192" s="121"/>
      <c r="D192" s="414">
        <v>5220000</v>
      </c>
      <c r="E192" s="415"/>
      <c r="F192" s="415"/>
      <c r="G192" s="115">
        <v>622</v>
      </c>
      <c r="H192" s="306" t="s">
        <v>267</v>
      </c>
      <c r="I192" s="117">
        <v>668</v>
      </c>
      <c r="J192" s="118">
        <v>5</v>
      </c>
      <c r="K192" s="118">
        <v>1</v>
      </c>
      <c r="L192" s="119"/>
      <c r="M192" s="120"/>
      <c r="N192" s="120"/>
      <c r="O192" s="120"/>
      <c r="P192" s="117"/>
      <c r="Q192" s="164">
        <f aca="true" t="shared" si="25" ref="Q192:S193">Q193</f>
        <v>595193.4</v>
      </c>
      <c r="R192" s="164">
        <f t="shared" si="25"/>
        <v>519878.30000000005</v>
      </c>
      <c r="S192" s="164">
        <f t="shared" si="25"/>
        <v>0</v>
      </c>
    </row>
    <row r="193" spans="1:19" ht="47.25">
      <c r="A193" s="88"/>
      <c r="B193" s="89"/>
      <c r="C193" s="97"/>
      <c r="D193" s="102"/>
      <c r="E193" s="105"/>
      <c r="F193" s="105"/>
      <c r="G193" s="80"/>
      <c r="H193" s="17" t="s">
        <v>354</v>
      </c>
      <c r="I193" s="5">
        <v>668</v>
      </c>
      <c r="J193" s="15">
        <v>5</v>
      </c>
      <c r="K193" s="15">
        <v>1</v>
      </c>
      <c r="L193" s="86" t="s">
        <v>23</v>
      </c>
      <c r="M193" s="87" t="s">
        <v>227</v>
      </c>
      <c r="N193" s="87" t="s">
        <v>236</v>
      </c>
      <c r="O193" s="87" t="s">
        <v>268</v>
      </c>
      <c r="P193" s="9"/>
      <c r="Q193" s="165">
        <f t="shared" si="25"/>
        <v>595193.4</v>
      </c>
      <c r="R193" s="165">
        <f t="shared" si="25"/>
        <v>519878.30000000005</v>
      </c>
      <c r="S193" s="165">
        <f t="shared" si="25"/>
        <v>0</v>
      </c>
    </row>
    <row r="194" spans="1:19" ht="31.5">
      <c r="A194" s="105"/>
      <c r="B194" s="102"/>
      <c r="C194" s="97"/>
      <c r="D194" s="102"/>
      <c r="E194" s="105"/>
      <c r="F194" s="105"/>
      <c r="G194" s="80"/>
      <c r="H194" s="17" t="s">
        <v>419</v>
      </c>
      <c r="I194" s="9">
        <v>668</v>
      </c>
      <c r="J194" s="15">
        <v>5</v>
      </c>
      <c r="K194" s="15">
        <v>1</v>
      </c>
      <c r="L194" s="86" t="s">
        <v>23</v>
      </c>
      <c r="M194" s="87" t="s">
        <v>227</v>
      </c>
      <c r="N194" s="87" t="s">
        <v>355</v>
      </c>
      <c r="O194" s="87" t="s">
        <v>268</v>
      </c>
      <c r="P194" s="9"/>
      <c r="Q194" s="165">
        <f>Q195+Q197+Q199</f>
        <v>595193.4</v>
      </c>
      <c r="R194" s="165">
        <f>R195+R197+R199</f>
        <v>519878.30000000005</v>
      </c>
      <c r="S194" s="165">
        <f>S195+S197+S199</f>
        <v>0</v>
      </c>
    </row>
    <row r="195" spans="1:19" ht="31.5">
      <c r="A195" s="101"/>
      <c r="B195" s="102"/>
      <c r="C195" s="97"/>
      <c r="D195" s="98"/>
      <c r="E195" s="95"/>
      <c r="F195" s="95"/>
      <c r="G195" s="80"/>
      <c r="H195" s="17" t="s">
        <v>349</v>
      </c>
      <c r="I195" s="9">
        <v>668</v>
      </c>
      <c r="J195" s="15">
        <v>5</v>
      </c>
      <c r="K195" s="15">
        <v>1</v>
      </c>
      <c r="L195" s="86" t="s">
        <v>23</v>
      </c>
      <c r="M195" s="87" t="s">
        <v>227</v>
      </c>
      <c r="N195" s="87" t="s">
        <v>355</v>
      </c>
      <c r="O195" s="87" t="s">
        <v>358</v>
      </c>
      <c r="P195" s="5"/>
      <c r="Q195" s="167">
        <f>Q196</f>
        <v>149663.5</v>
      </c>
      <c r="R195" s="167">
        <f>R196</f>
        <v>205538.1</v>
      </c>
      <c r="S195" s="167">
        <f>S196</f>
        <v>0</v>
      </c>
    </row>
    <row r="196" spans="1:19" ht="18.75">
      <c r="A196" s="101"/>
      <c r="B196" s="103"/>
      <c r="C196" s="97"/>
      <c r="D196" s="100"/>
      <c r="E196" s="95"/>
      <c r="F196" s="95"/>
      <c r="G196" s="80"/>
      <c r="H196" s="17" t="s">
        <v>207</v>
      </c>
      <c r="I196" s="9">
        <v>668</v>
      </c>
      <c r="J196" s="15">
        <v>5</v>
      </c>
      <c r="K196" s="15">
        <v>1</v>
      </c>
      <c r="L196" s="86" t="s">
        <v>23</v>
      </c>
      <c r="M196" s="87" t="s">
        <v>227</v>
      </c>
      <c r="N196" s="87" t="s">
        <v>355</v>
      </c>
      <c r="O196" s="87" t="s">
        <v>358</v>
      </c>
      <c r="P196" s="5">
        <v>410</v>
      </c>
      <c r="Q196" s="167">
        <v>149663.5</v>
      </c>
      <c r="R196" s="167">
        <v>205538.1</v>
      </c>
      <c r="S196" s="167">
        <v>0</v>
      </c>
    </row>
    <row r="197" spans="1:19" ht="31.5">
      <c r="A197" s="101"/>
      <c r="B197" s="103"/>
      <c r="C197" s="97"/>
      <c r="D197" s="100"/>
      <c r="E197" s="95"/>
      <c r="F197" s="95"/>
      <c r="G197" s="80"/>
      <c r="H197" s="17" t="s">
        <v>350</v>
      </c>
      <c r="I197" s="9">
        <v>668</v>
      </c>
      <c r="J197" s="15">
        <v>5</v>
      </c>
      <c r="K197" s="15">
        <v>1</v>
      </c>
      <c r="L197" s="86" t="s">
        <v>23</v>
      </c>
      <c r="M197" s="87" t="s">
        <v>227</v>
      </c>
      <c r="N197" s="87" t="s">
        <v>355</v>
      </c>
      <c r="O197" s="87" t="s">
        <v>359</v>
      </c>
      <c r="P197" s="9"/>
      <c r="Q197" s="165">
        <f>Q198</f>
        <v>443734.9</v>
      </c>
      <c r="R197" s="165">
        <f>R198</f>
        <v>313340.2</v>
      </c>
      <c r="S197" s="165">
        <f>S198</f>
        <v>0</v>
      </c>
    </row>
    <row r="198" spans="1:19" ht="18.75">
      <c r="A198" s="101"/>
      <c r="B198" s="103"/>
      <c r="C198" s="97"/>
      <c r="D198" s="100"/>
      <c r="E198" s="95"/>
      <c r="F198" s="95"/>
      <c r="G198" s="80"/>
      <c r="H198" s="17" t="s">
        <v>207</v>
      </c>
      <c r="I198" s="9">
        <v>668</v>
      </c>
      <c r="J198" s="15">
        <v>5</v>
      </c>
      <c r="K198" s="15">
        <v>1</v>
      </c>
      <c r="L198" s="86" t="s">
        <v>23</v>
      </c>
      <c r="M198" s="87" t="s">
        <v>227</v>
      </c>
      <c r="N198" s="87" t="s">
        <v>355</v>
      </c>
      <c r="O198" s="87" t="s">
        <v>359</v>
      </c>
      <c r="P198" s="9">
        <v>410</v>
      </c>
      <c r="Q198" s="165">
        <v>443734.9</v>
      </c>
      <c r="R198" s="165">
        <v>313340.2</v>
      </c>
      <c r="S198" s="165">
        <v>0</v>
      </c>
    </row>
    <row r="199" spans="1:19" ht="31.5">
      <c r="A199" s="88"/>
      <c r="B199" s="89"/>
      <c r="C199" s="97"/>
      <c r="D199" s="102"/>
      <c r="E199" s="105"/>
      <c r="F199" s="105"/>
      <c r="G199" s="80"/>
      <c r="H199" s="17" t="s">
        <v>885</v>
      </c>
      <c r="I199" s="9">
        <v>668</v>
      </c>
      <c r="J199" s="15">
        <v>5</v>
      </c>
      <c r="K199" s="15">
        <v>1</v>
      </c>
      <c r="L199" s="86" t="s">
        <v>23</v>
      </c>
      <c r="M199" s="87" t="s">
        <v>227</v>
      </c>
      <c r="N199" s="87" t="s">
        <v>355</v>
      </c>
      <c r="O199" s="87" t="s">
        <v>361</v>
      </c>
      <c r="P199" s="9"/>
      <c r="Q199" s="165">
        <f>Q200</f>
        <v>1795</v>
      </c>
      <c r="R199" s="165">
        <f>R200</f>
        <v>1000</v>
      </c>
      <c r="S199" s="165">
        <f>S200</f>
        <v>0</v>
      </c>
    </row>
    <row r="200" spans="1:19" ht="18.75">
      <c r="A200" s="88"/>
      <c r="B200" s="89"/>
      <c r="C200" s="97"/>
      <c r="D200" s="102"/>
      <c r="E200" s="105"/>
      <c r="F200" s="105"/>
      <c r="G200" s="80"/>
      <c r="H200" s="4" t="s">
        <v>308</v>
      </c>
      <c r="I200" s="9">
        <v>668</v>
      </c>
      <c r="J200" s="15">
        <v>5</v>
      </c>
      <c r="K200" s="15">
        <v>1</v>
      </c>
      <c r="L200" s="86" t="s">
        <v>23</v>
      </c>
      <c r="M200" s="87" t="s">
        <v>227</v>
      </c>
      <c r="N200" s="87" t="s">
        <v>355</v>
      </c>
      <c r="O200" s="87" t="s">
        <v>361</v>
      </c>
      <c r="P200" s="9">
        <v>240</v>
      </c>
      <c r="Q200" s="165">
        <v>1795</v>
      </c>
      <c r="R200" s="166">
        <v>1000</v>
      </c>
      <c r="S200" s="166">
        <v>0</v>
      </c>
    </row>
    <row r="201" spans="1:19" s="146" customFormat="1" ht="19.5">
      <c r="A201" s="121"/>
      <c r="B201" s="122"/>
      <c r="C201" s="136"/>
      <c r="D201" s="169"/>
      <c r="E201" s="138"/>
      <c r="F201" s="138"/>
      <c r="G201" s="115"/>
      <c r="H201" s="307" t="s">
        <v>321</v>
      </c>
      <c r="I201" s="117">
        <v>668</v>
      </c>
      <c r="J201" s="118">
        <v>5</v>
      </c>
      <c r="K201" s="118">
        <v>2</v>
      </c>
      <c r="L201" s="119"/>
      <c r="M201" s="120"/>
      <c r="N201" s="120"/>
      <c r="O201" s="120"/>
      <c r="P201" s="117"/>
      <c r="Q201" s="164">
        <f>Q202+Q206</f>
        <v>5621.9</v>
      </c>
      <c r="R201" s="164">
        <f>R202+R206</f>
        <v>0</v>
      </c>
      <c r="S201" s="164">
        <f>S202+S206</f>
        <v>0</v>
      </c>
    </row>
    <row r="202" spans="1:19" ht="31.5">
      <c r="A202" s="88"/>
      <c r="B202" s="89"/>
      <c r="C202" s="97"/>
      <c r="D202" s="102"/>
      <c r="E202" s="105"/>
      <c r="F202" s="105"/>
      <c r="G202" s="80"/>
      <c r="H202" s="10" t="s">
        <v>570</v>
      </c>
      <c r="I202" s="9">
        <v>668</v>
      </c>
      <c r="J202" s="15">
        <v>5</v>
      </c>
      <c r="K202" s="15">
        <v>2</v>
      </c>
      <c r="L202" s="86" t="s">
        <v>540</v>
      </c>
      <c r="M202" s="87" t="s">
        <v>227</v>
      </c>
      <c r="N202" s="87" t="s">
        <v>236</v>
      </c>
      <c r="O202" s="87" t="s">
        <v>268</v>
      </c>
      <c r="P202" s="9"/>
      <c r="Q202" s="165">
        <f>Q203</f>
        <v>2703.9</v>
      </c>
      <c r="R202" s="165">
        <f aca="true" t="shared" si="26" ref="R202:S204">R203</f>
        <v>0</v>
      </c>
      <c r="S202" s="165">
        <f t="shared" si="26"/>
        <v>0</v>
      </c>
    </row>
    <row r="203" spans="1:19" ht="31.5">
      <c r="A203" s="88"/>
      <c r="B203" s="89"/>
      <c r="C203" s="97"/>
      <c r="D203" s="102"/>
      <c r="E203" s="105"/>
      <c r="F203" s="105"/>
      <c r="G203" s="80"/>
      <c r="H203" s="10" t="s">
        <v>571</v>
      </c>
      <c r="I203" s="9">
        <v>668</v>
      </c>
      <c r="J203" s="15">
        <v>5</v>
      </c>
      <c r="K203" s="15">
        <v>2</v>
      </c>
      <c r="L203" s="86" t="s">
        <v>540</v>
      </c>
      <c r="M203" s="87" t="s">
        <v>227</v>
      </c>
      <c r="N203" s="87" t="s">
        <v>228</v>
      </c>
      <c r="O203" s="87" t="s">
        <v>268</v>
      </c>
      <c r="P203" s="9"/>
      <c r="Q203" s="165">
        <f>Q204</f>
        <v>2703.9</v>
      </c>
      <c r="R203" s="165">
        <f t="shared" si="26"/>
        <v>0</v>
      </c>
      <c r="S203" s="165">
        <f t="shared" si="26"/>
        <v>0</v>
      </c>
    </row>
    <row r="204" spans="1:19" ht="18.75">
      <c r="A204" s="88"/>
      <c r="B204" s="89"/>
      <c r="C204" s="105"/>
      <c r="D204" s="102"/>
      <c r="E204" s="105"/>
      <c r="F204" s="105"/>
      <c r="G204" s="80"/>
      <c r="H204" s="17" t="s">
        <v>486</v>
      </c>
      <c r="I204" s="9">
        <v>668</v>
      </c>
      <c r="J204" s="15">
        <v>5</v>
      </c>
      <c r="K204" s="15">
        <v>2</v>
      </c>
      <c r="L204" s="86" t="s">
        <v>540</v>
      </c>
      <c r="M204" s="87" t="s">
        <v>227</v>
      </c>
      <c r="N204" s="87" t="s">
        <v>228</v>
      </c>
      <c r="O204" s="87" t="s">
        <v>325</v>
      </c>
      <c r="P204" s="9"/>
      <c r="Q204" s="165">
        <f>Q205</f>
        <v>2703.9</v>
      </c>
      <c r="R204" s="165">
        <f t="shared" si="26"/>
        <v>0</v>
      </c>
      <c r="S204" s="165">
        <f t="shared" si="26"/>
        <v>0</v>
      </c>
    </row>
    <row r="205" spans="1:19" ht="18.75">
      <c r="A205" s="90"/>
      <c r="B205" s="89"/>
      <c r="C205" s="88"/>
      <c r="D205" s="416">
        <v>5220000</v>
      </c>
      <c r="E205" s="417"/>
      <c r="F205" s="417"/>
      <c r="G205" s="80">
        <v>622</v>
      </c>
      <c r="H205" s="4" t="s">
        <v>308</v>
      </c>
      <c r="I205" s="9">
        <v>668</v>
      </c>
      <c r="J205" s="15">
        <v>5</v>
      </c>
      <c r="K205" s="15">
        <v>2</v>
      </c>
      <c r="L205" s="86" t="s">
        <v>540</v>
      </c>
      <c r="M205" s="87" t="s">
        <v>227</v>
      </c>
      <c r="N205" s="87" t="s">
        <v>228</v>
      </c>
      <c r="O205" s="87" t="s">
        <v>325</v>
      </c>
      <c r="P205" s="9">
        <v>240</v>
      </c>
      <c r="Q205" s="165">
        <f>1000+1703.9</f>
        <v>2703.9</v>
      </c>
      <c r="R205" s="165">
        <v>0</v>
      </c>
      <c r="S205" s="165">
        <v>0</v>
      </c>
    </row>
    <row r="206" spans="1:19" ht="31.5">
      <c r="A206" s="90"/>
      <c r="B206" s="89"/>
      <c r="C206" s="105"/>
      <c r="D206" s="98"/>
      <c r="E206" s="93"/>
      <c r="F206" s="93"/>
      <c r="G206" s="80"/>
      <c r="H206" s="4" t="s">
        <v>589</v>
      </c>
      <c r="I206" s="9">
        <v>668</v>
      </c>
      <c r="J206" s="15">
        <v>5</v>
      </c>
      <c r="K206" s="15">
        <v>2</v>
      </c>
      <c r="L206" s="86" t="s">
        <v>563</v>
      </c>
      <c r="M206" s="87" t="s">
        <v>227</v>
      </c>
      <c r="N206" s="87" t="s">
        <v>236</v>
      </c>
      <c r="O206" s="87" t="s">
        <v>268</v>
      </c>
      <c r="P206" s="9"/>
      <c r="Q206" s="165">
        <f>Q207+Q210</f>
        <v>2918</v>
      </c>
      <c r="R206" s="165">
        <f>R207+R210</f>
        <v>0</v>
      </c>
      <c r="S206" s="165">
        <f>S207+S210</f>
        <v>0</v>
      </c>
    </row>
    <row r="207" spans="1:19" ht="31.5">
      <c r="A207" s="90"/>
      <c r="B207" s="89"/>
      <c r="C207" s="105"/>
      <c r="D207" s="98"/>
      <c r="E207" s="93"/>
      <c r="F207" s="93"/>
      <c r="G207" s="80"/>
      <c r="H207" s="4" t="s">
        <v>590</v>
      </c>
      <c r="I207" s="9">
        <v>668</v>
      </c>
      <c r="J207" s="15">
        <v>5</v>
      </c>
      <c r="K207" s="15">
        <v>2</v>
      </c>
      <c r="L207" s="86" t="s">
        <v>563</v>
      </c>
      <c r="M207" s="87" t="s">
        <v>227</v>
      </c>
      <c r="N207" s="87" t="s">
        <v>243</v>
      </c>
      <c r="O207" s="87" t="s">
        <v>268</v>
      </c>
      <c r="P207" s="9"/>
      <c r="Q207" s="165">
        <f aca="true" t="shared" si="27" ref="Q207:S208">Q208</f>
        <v>518</v>
      </c>
      <c r="R207" s="165">
        <f t="shared" si="27"/>
        <v>0</v>
      </c>
      <c r="S207" s="165">
        <f t="shared" si="27"/>
        <v>0</v>
      </c>
    </row>
    <row r="208" spans="1:19" ht="18.75">
      <c r="A208" s="90"/>
      <c r="B208" s="89"/>
      <c r="C208" s="105"/>
      <c r="D208" s="98"/>
      <c r="E208" s="93"/>
      <c r="F208" s="93"/>
      <c r="G208" s="80"/>
      <c r="H208" s="4" t="s">
        <v>591</v>
      </c>
      <c r="I208" s="9">
        <v>668</v>
      </c>
      <c r="J208" s="15">
        <v>5</v>
      </c>
      <c r="K208" s="15">
        <v>2</v>
      </c>
      <c r="L208" s="86" t="s">
        <v>563</v>
      </c>
      <c r="M208" s="87" t="s">
        <v>227</v>
      </c>
      <c r="N208" s="87" t="s">
        <v>243</v>
      </c>
      <c r="O208" s="87" t="s">
        <v>565</v>
      </c>
      <c r="P208" s="9"/>
      <c r="Q208" s="165">
        <f t="shared" si="27"/>
        <v>518</v>
      </c>
      <c r="R208" s="165">
        <f t="shared" si="27"/>
        <v>0</v>
      </c>
      <c r="S208" s="165">
        <f t="shared" si="27"/>
        <v>0</v>
      </c>
    </row>
    <row r="209" spans="1:19" ht="18.75">
      <c r="A209" s="90"/>
      <c r="B209" s="89"/>
      <c r="C209" s="105"/>
      <c r="D209" s="98"/>
      <c r="E209" s="93"/>
      <c r="F209" s="93"/>
      <c r="G209" s="80"/>
      <c r="H209" s="4" t="s">
        <v>308</v>
      </c>
      <c r="I209" s="9">
        <v>668</v>
      </c>
      <c r="J209" s="15">
        <v>5</v>
      </c>
      <c r="K209" s="15">
        <v>2</v>
      </c>
      <c r="L209" s="86" t="s">
        <v>563</v>
      </c>
      <c r="M209" s="87" t="s">
        <v>227</v>
      </c>
      <c r="N209" s="87" t="s">
        <v>243</v>
      </c>
      <c r="O209" s="87" t="s">
        <v>565</v>
      </c>
      <c r="P209" s="9">
        <v>240</v>
      </c>
      <c r="Q209" s="165">
        <v>518</v>
      </c>
      <c r="R209" s="165">
        <v>0</v>
      </c>
      <c r="S209" s="165">
        <v>0</v>
      </c>
    </row>
    <row r="210" spans="1:19" ht="31.5">
      <c r="A210" s="90"/>
      <c r="B210" s="89"/>
      <c r="C210" s="105"/>
      <c r="D210" s="98"/>
      <c r="E210" s="93"/>
      <c r="F210" s="93"/>
      <c r="G210" s="80"/>
      <c r="H210" s="4" t="s">
        <v>592</v>
      </c>
      <c r="I210" s="9">
        <v>668</v>
      </c>
      <c r="J210" s="15">
        <v>5</v>
      </c>
      <c r="K210" s="15">
        <v>2</v>
      </c>
      <c r="L210" s="86" t="s">
        <v>563</v>
      </c>
      <c r="M210" s="87" t="s">
        <v>227</v>
      </c>
      <c r="N210" s="87" t="s">
        <v>222</v>
      </c>
      <c r="O210" s="87" t="s">
        <v>268</v>
      </c>
      <c r="P210" s="9"/>
      <c r="Q210" s="165">
        <f aca="true" t="shared" si="28" ref="Q210:S211">Q211</f>
        <v>2400</v>
      </c>
      <c r="R210" s="165">
        <f t="shared" si="28"/>
        <v>0</v>
      </c>
      <c r="S210" s="165">
        <f t="shared" si="28"/>
        <v>0</v>
      </c>
    </row>
    <row r="211" spans="1:19" ht="18.75">
      <c r="A211" s="90"/>
      <c r="B211" s="89"/>
      <c r="C211" s="105"/>
      <c r="D211" s="98"/>
      <c r="E211" s="93"/>
      <c r="F211" s="93"/>
      <c r="G211" s="80"/>
      <c r="H211" s="4" t="s">
        <v>593</v>
      </c>
      <c r="I211" s="9">
        <v>668</v>
      </c>
      <c r="J211" s="15">
        <v>5</v>
      </c>
      <c r="K211" s="15">
        <v>2</v>
      </c>
      <c r="L211" s="86" t="s">
        <v>563</v>
      </c>
      <c r="M211" s="87" t="s">
        <v>227</v>
      </c>
      <c r="N211" s="87" t="s">
        <v>222</v>
      </c>
      <c r="O211" s="87" t="s">
        <v>564</v>
      </c>
      <c r="P211" s="9"/>
      <c r="Q211" s="165">
        <f t="shared" si="28"/>
        <v>2400</v>
      </c>
      <c r="R211" s="165">
        <f t="shared" si="28"/>
        <v>0</v>
      </c>
      <c r="S211" s="165">
        <f t="shared" si="28"/>
        <v>0</v>
      </c>
    </row>
    <row r="212" spans="1:19" ht="18.75">
      <c r="A212" s="90"/>
      <c r="B212" s="89"/>
      <c r="C212" s="105"/>
      <c r="D212" s="98"/>
      <c r="E212" s="93"/>
      <c r="F212" s="93"/>
      <c r="G212" s="80"/>
      <c r="H212" s="4" t="s">
        <v>308</v>
      </c>
      <c r="I212" s="9">
        <v>668</v>
      </c>
      <c r="J212" s="15">
        <v>5</v>
      </c>
      <c r="K212" s="15">
        <v>2</v>
      </c>
      <c r="L212" s="86" t="s">
        <v>563</v>
      </c>
      <c r="M212" s="87" t="s">
        <v>227</v>
      </c>
      <c r="N212" s="87" t="s">
        <v>222</v>
      </c>
      <c r="O212" s="87" t="s">
        <v>564</v>
      </c>
      <c r="P212" s="9">
        <v>240</v>
      </c>
      <c r="Q212" s="165">
        <v>2400</v>
      </c>
      <c r="R212" s="165">
        <v>0</v>
      </c>
      <c r="S212" s="165">
        <v>0</v>
      </c>
    </row>
    <row r="213" spans="1:19" s="146" customFormat="1" ht="19.5">
      <c r="A213" s="121"/>
      <c r="B213" s="122"/>
      <c r="C213" s="136"/>
      <c r="D213" s="169"/>
      <c r="E213" s="138"/>
      <c r="F213" s="138"/>
      <c r="G213" s="115"/>
      <c r="H213" s="306" t="s">
        <v>22</v>
      </c>
      <c r="I213" s="125">
        <v>668</v>
      </c>
      <c r="J213" s="118">
        <v>5</v>
      </c>
      <c r="K213" s="118">
        <v>3</v>
      </c>
      <c r="L213" s="119"/>
      <c r="M213" s="120"/>
      <c r="N213" s="120"/>
      <c r="O213" s="120"/>
      <c r="P213" s="117"/>
      <c r="Q213" s="164">
        <f>Q214+Q218</f>
        <v>141136.8</v>
      </c>
      <c r="R213" s="164">
        <f>R214+R218</f>
        <v>98.8</v>
      </c>
      <c r="S213" s="164">
        <f>S214+S218</f>
        <v>0</v>
      </c>
    </row>
    <row r="214" spans="1:19" ht="31.5">
      <c r="A214" s="105"/>
      <c r="B214" s="102"/>
      <c r="C214" s="97"/>
      <c r="D214" s="102"/>
      <c r="E214" s="105"/>
      <c r="F214" s="105"/>
      <c r="G214" s="80"/>
      <c r="H214" s="337" t="s">
        <v>594</v>
      </c>
      <c r="I214" s="9">
        <v>668</v>
      </c>
      <c r="J214" s="15">
        <v>5</v>
      </c>
      <c r="K214" s="15">
        <v>3</v>
      </c>
      <c r="L214" s="86" t="s">
        <v>246</v>
      </c>
      <c r="M214" s="87" t="s">
        <v>227</v>
      </c>
      <c r="N214" s="87" t="s">
        <v>236</v>
      </c>
      <c r="O214" s="87" t="s">
        <v>268</v>
      </c>
      <c r="P214" s="9"/>
      <c r="Q214" s="165">
        <f>Q215</f>
        <v>141038.8</v>
      </c>
      <c r="R214" s="165">
        <f aca="true" t="shared" si="29" ref="R214:S216">R215</f>
        <v>0</v>
      </c>
      <c r="S214" s="165">
        <f t="shared" si="29"/>
        <v>0</v>
      </c>
    </row>
    <row r="215" spans="1:19" ht="31.5">
      <c r="A215" s="105"/>
      <c r="B215" s="102"/>
      <c r="C215" s="97"/>
      <c r="D215" s="102"/>
      <c r="E215" s="105"/>
      <c r="F215" s="105"/>
      <c r="G215" s="80"/>
      <c r="H215" s="337" t="s">
        <v>399</v>
      </c>
      <c r="I215" s="9">
        <v>668</v>
      </c>
      <c r="J215" s="15">
        <v>5</v>
      </c>
      <c r="K215" s="15">
        <v>3</v>
      </c>
      <c r="L215" s="86" t="s">
        <v>246</v>
      </c>
      <c r="M215" s="87" t="s">
        <v>227</v>
      </c>
      <c r="N215" s="87" t="s">
        <v>228</v>
      </c>
      <c r="O215" s="87" t="s">
        <v>268</v>
      </c>
      <c r="P215" s="9"/>
      <c r="Q215" s="165">
        <f>Q216</f>
        <v>141038.8</v>
      </c>
      <c r="R215" s="165">
        <f t="shared" si="29"/>
        <v>0</v>
      </c>
      <c r="S215" s="165">
        <f t="shared" si="29"/>
        <v>0</v>
      </c>
    </row>
    <row r="216" spans="1:19" ht="18.75">
      <c r="A216" s="105"/>
      <c r="B216" s="102"/>
      <c r="C216" s="97"/>
      <c r="D216" s="102"/>
      <c r="E216" s="105"/>
      <c r="F216" s="105"/>
      <c r="G216" s="80"/>
      <c r="H216" s="337" t="s">
        <v>595</v>
      </c>
      <c r="I216" s="9">
        <v>668</v>
      </c>
      <c r="J216" s="15">
        <v>5</v>
      </c>
      <c r="K216" s="15">
        <v>3</v>
      </c>
      <c r="L216" s="86" t="s">
        <v>246</v>
      </c>
      <c r="M216" s="87" t="s">
        <v>227</v>
      </c>
      <c r="N216" s="87" t="s">
        <v>228</v>
      </c>
      <c r="O216" s="87" t="s">
        <v>556</v>
      </c>
      <c r="P216" s="9"/>
      <c r="Q216" s="165">
        <f>Q217</f>
        <v>141038.8</v>
      </c>
      <c r="R216" s="165">
        <f t="shared" si="29"/>
        <v>0</v>
      </c>
      <c r="S216" s="165">
        <f t="shared" si="29"/>
        <v>0</v>
      </c>
    </row>
    <row r="217" spans="1:19" ht="18.75">
      <c r="A217" s="105"/>
      <c r="B217" s="102"/>
      <c r="C217" s="97"/>
      <c r="D217" s="102"/>
      <c r="E217" s="105"/>
      <c r="F217" s="105"/>
      <c r="G217" s="80"/>
      <c r="H217" s="4" t="s">
        <v>308</v>
      </c>
      <c r="I217" s="9">
        <v>668</v>
      </c>
      <c r="J217" s="15">
        <v>5</v>
      </c>
      <c r="K217" s="15">
        <v>3</v>
      </c>
      <c r="L217" s="86" t="s">
        <v>246</v>
      </c>
      <c r="M217" s="87" t="s">
        <v>227</v>
      </c>
      <c r="N217" s="87" t="s">
        <v>228</v>
      </c>
      <c r="O217" s="87" t="s">
        <v>556</v>
      </c>
      <c r="P217" s="9">
        <v>240</v>
      </c>
      <c r="Q217" s="165">
        <v>141038.8</v>
      </c>
      <c r="R217" s="167">
        <v>0</v>
      </c>
      <c r="S217" s="167">
        <v>0</v>
      </c>
    </row>
    <row r="218" spans="1:19" ht="31.5">
      <c r="A218" s="101"/>
      <c r="B218" s="102"/>
      <c r="C218" s="97"/>
      <c r="D218" s="98"/>
      <c r="E218" s="95"/>
      <c r="F218" s="95"/>
      <c r="G218" s="80"/>
      <c r="H218" s="2" t="s">
        <v>596</v>
      </c>
      <c r="I218" s="9">
        <v>668</v>
      </c>
      <c r="J218" s="15">
        <v>5</v>
      </c>
      <c r="K218" s="15">
        <v>3</v>
      </c>
      <c r="L218" s="86" t="s">
        <v>248</v>
      </c>
      <c r="M218" s="87" t="s">
        <v>227</v>
      </c>
      <c r="N218" s="87" t="s">
        <v>236</v>
      </c>
      <c r="O218" s="87" t="s">
        <v>268</v>
      </c>
      <c r="P218" s="5"/>
      <c r="Q218" s="167">
        <f>Q219</f>
        <v>98</v>
      </c>
      <c r="R218" s="167">
        <f aca="true" t="shared" si="30" ref="R218:S220">R219</f>
        <v>98.8</v>
      </c>
      <c r="S218" s="167">
        <f t="shared" si="30"/>
        <v>0</v>
      </c>
    </row>
    <row r="219" spans="1:19" ht="31.5">
      <c r="A219" s="101"/>
      <c r="B219" s="103"/>
      <c r="C219" s="97"/>
      <c r="D219" s="100"/>
      <c r="E219" s="95"/>
      <c r="F219" s="95"/>
      <c r="G219" s="80"/>
      <c r="H219" s="28" t="s">
        <v>422</v>
      </c>
      <c r="I219" s="9">
        <v>668</v>
      </c>
      <c r="J219" s="15">
        <v>5</v>
      </c>
      <c r="K219" s="15">
        <v>3</v>
      </c>
      <c r="L219" s="86" t="s">
        <v>248</v>
      </c>
      <c r="M219" s="87" t="s">
        <v>227</v>
      </c>
      <c r="N219" s="87" t="s">
        <v>356</v>
      </c>
      <c r="O219" s="87" t="s">
        <v>268</v>
      </c>
      <c r="P219" s="5"/>
      <c r="Q219" s="167">
        <f>Q220</f>
        <v>98</v>
      </c>
      <c r="R219" s="167">
        <f t="shared" si="30"/>
        <v>98.8</v>
      </c>
      <c r="S219" s="167">
        <f t="shared" si="30"/>
        <v>0</v>
      </c>
    </row>
    <row r="220" spans="1:19" ht="18.75">
      <c r="A220" s="101"/>
      <c r="B220" s="103"/>
      <c r="C220" s="97"/>
      <c r="D220" s="100"/>
      <c r="E220" s="95"/>
      <c r="F220" s="95"/>
      <c r="G220" s="80"/>
      <c r="H220" s="28" t="s">
        <v>597</v>
      </c>
      <c r="I220" s="9">
        <v>668</v>
      </c>
      <c r="J220" s="15">
        <v>5</v>
      </c>
      <c r="K220" s="15">
        <v>3</v>
      </c>
      <c r="L220" s="86" t="s">
        <v>248</v>
      </c>
      <c r="M220" s="87" t="s">
        <v>227</v>
      </c>
      <c r="N220" s="87" t="s">
        <v>356</v>
      </c>
      <c r="O220" s="87" t="s">
        <v>357</v>
      </c>
      <c r="P220" s="9"/>
      <c r="Q220" s="165">
        <f>Q221</f>
        <v>98</v>
      </c>
      <c r="R220" s="165">
        <f t="shared" si="30"/>
        <v>98.8</v>
      </c>
      <c r="S220" s="165">
        <f t="shared" si="30"/>
        <v>0</v>
      </c>
    </row>
    <row r="221" spans="1:19" ht="18.75">
      <c r="A221" s="101"/>
      <c r="B221" s="103"/>
      <c r="C221" s="97"/>
      <c r="D221" s="100"/>
      <c r="E221" s="95"/>
      <c r="F221" s="95"/>
      <c r="G221" s="80"/>
      <c r="H221" s="4" t="s">
        <v>308</v>
      </c>
      <c r="I221" s="9">
        <v>668</v>
      </c>
      <c r="J221" s="15">
        <v>5</v>
      </c>
      <c r="K221" s="15">
        <v>3</v>
      </c>
      <c r="L221" s="86" t="s">
        <v>248</v>
      </c>
      <c r="M221" s="87" t="s">
        <v>227</v>
      </c>
      <c r="N221" s="87" t="s">
        <v>356</v>
      </c>
      <c r="O221" s="87" t="s">
        <v>357</v>
      </c>
      <c r="P221" s="9">
        <v>240</v>
      </c>
      <c r="Q221" s="165">
        <v>98</v>
      </c>
      <c r="R221" s="165">
        <v>98.8</v>
      </c>
      <c r="S221" s="165">
        <v>0</v>
      </c>
    </row>
    <row r="222" spans="1:19" s="146" customFormat="1" ht="19.5">
      <c r="A222" s="121"/>
      <c r="B222" s="122"/>
      <c r="C222" s="136"/>
      <c r="D222" s="169"/>
      <c r="E222" s="138"/>
      <c r="F222" s="138"/>
      <c r="G222" s="115"/>
      <c r="H222" s="308" t="s">
        <v>270</v>
      </c>
      <c r="I222" s="117">
        <v>668</v>
      </c>
      <c r="J222" s="118">
        <v>5</v>
      </c>
      <c r="K222" s="118">
        <v>5</v>
      </c>
      <c r="L222" s="119"/>
      <c r="M222" s="120"/>
      <c r="N222" s="120"/>
      <c r="O222" s="120"/>
      <c r="P222" s="117"/>
      <c r="Q222" s="164">
        <f>Q223</f>
        <v>360</v>
      </c>
      <c r="R222" s="164">
        <f aca="true" t="shared" si="31" ref="R222:S225">R223</f>
        <v>360</v>
      </c>
      <c r="S222" s="164">
        <f t="shared" si="31"/>
        <v>360</v>
      </c>
    </row>
    <row r="223" spans="1:19" ht="31.5">
      <c r="A223" s="88"/>
      <c r="B223" s="89"/>
      <c r="C223" s="97"/>
      <c r="D223" s="102"/>
      <c r="E223" s="105"/>
      <c r="F223" s="105"/>
      <c r="G223" s="80"/>
      <c r="H223" s="10" t="s">
        <v>570</v>
      </c>
      <c r="I223" s="9">
        <v>668</v>
      </c>
      <c r="J223" s="15">
        <v>5</v>
      </c>
      <c r="K223" s="15">
        <v>5</v>
      </c>
      <c r="L223" s="86" t="s">
        <v>540</v>
      </c>
      <c r="M223" s="87" t="s">
        <v>227</v>
      </c>
      <c r="N223" s="87" t="s">
        <v>236</v>
      </c>
      <c r="O223" s="87" t="s">
        <v>268</v>
      </c>
      <c r="P223" s="9"/>
      <c r="Q223" s="165">
        <f>Q224</f>
        <v>360</v>
      </c>
      <c r="R223" s="165">
        <f t="shared" si="31"/>
        <v>360</v>
      </c>
      <c r="S223" s="165">
        <f t="shared" si="31"/>
        <v>360</v>
      </c>
    </row>
    <row r="224" spans="1:19" ht="31.5">
      <c r="A224" s="88"/>
      <c r="B224" s="89"/>
      <c r="C224" s="97"/>
      <c r="D224" s="102"/>
      <c r="E224" s="105"/>
      <c r="F224" s="105"/>
      <c r="G224" s="80"/>
      <c r="H224" s="10" t="s">
        <v>571</v>
      </c>
      <c r="I224" s="9">
        <v>668</v>
      </c>
      <c r="J224" s="15">
        <v>5</v>
      </c>
      <c r="K224" s="15">
        <v>5</v>
      </c>
      <c r="L224" s="86" t="s">
        <v>540</v>
      </c>
      <c r="M224" s="87" t="s">
        <v>227</v>
      </c>
      <c r="N224" s="87" t="s">
        <v>228</v>
      </c>
      <c r="O224" s="87" t="s">
        <v>268</v>
      </c>
      <c r="P224" s="9"/>
      <c r="Q224" s="165">
        <f>Q225</f>
        <v>360</v>
      </c>
      <c r="R224" s="165">
        <f t="shared" si="31"/>
        <v>360</v>
      </c>
      <c r="S224" s="165">
        <f t="shared" si="31"/>
        <v>360</v>
      </c>
    </row>
    <row r="225" spans="1:19" ht="18.75">
      <c r="A225" s="88"/>
      <c r="B225" s="89"/>
      <c r="C225" s="97"/>
      <c r="D225" s="102"/>
      <c r="E225" s="105"/>
      <c r="F225" s="105"/>
      <c r="G225" s="80"/>
      <c r="H225" s="2" t="s">
        <v>598</v>
      </c>
      <c r="I225" s="9">
        <v>668</v>
      </c>
      <c r="J225" s="15">
        <v>5</v>
      </c>
      <c r="K225" s="15">
        <v>5</v>
      </c>
      <c r="L225" s="86" t="s">
        <v>540</v>
      </c>
      <c r="M225" s="87" t="s">
        <v>227</v>
      </c>
      <c r="N225" s="87" t="s">
        <v>228</v>
      </c>
      <c r="O225" s="87" t="s">
        <v>73</v>
      </c>
      <c r="P225" s="9"/>
      <c r="Q225" s="165">
        <f>Q226</f>
        <v>360</v>
      </c>
      <c r="R225" s="165">
        <f t="shared" si="31"/>
        <v>360</v>
      </c>
      <c r="S225" s="165">
        <f t="shared" si="31"/>
        <v>360</v>
      </c>
    </row>
    <row r="226" spans="1:19" ht="18.75">
      <c r="A226" s="88"/>
      <c r="B226" s="89"/>
      <c r="C226" s="97"/>
      <c r="D226" s="102"/>
      <c r="E226" s="105"/>
      <c r="F226" s="105"/>
      <c r="G226" s="80"/>
      <c r="H226" s="4" t="s">
        <v>308</v>
      </c>
      <c r="I226" s="9">
        <v>668</v>
      </c>
      <c r="J226" s="15">
        <v>5</v>
      </c>
      <c r="K226" s="15">
        <v>5</v>
      </c>
      <c r="L226" s="86" t="s">
        <v>540</v>
      </c>
      <c r="M226" s="87" t="s">
        <v>227</v>
      </c>
      <c r="N226" s="87" t="s">
        <v>228</v>
      </c>
      <c r="O226" s="87" t="s">
        <v>73</v>
      </c>
      <c r="P226" s="9">
        <v>240</v>
      </c>
      <c r="Q226" s="165">
        <v>360</v>
      </c>
      <c r="R226" s="172">
        <v>360</v>
      </c>
      <c r="S226" s="172">
        <v>360</v>
      </c>
    </row>
    <row r="227" spans="1:19" s="146" customFormat="1" ht="19.5">
      <c r="A227" s="121"/>
      <c r="B227" s="122"/>
      <c r="C227" s="138"/>
      <c r="D227" s="169"/>
      <c r="E227" s="138"/>
      <c r="F227" s="138"/>
      <c r="G227" s="115"/>
      <c r="H227" s="313" t="s">
        <v>252</v>
      </c>
      <c r="I227" s="117">
        <v>668</v>
      </c>
      <c r="J227" s="118">
        <v>6</v>
      </c>
      <c r="K227" s="118" t="s">
        <v>269</v>
      </c>
      <c r="L227" s="119"/>
      <c r="M227" s="120"/>
      <c r="N227" s="120"/>
      <c r="O227" s="120"/>
      <c r="P227" s="117"/>
      <c r="Q227" s="164">
        <f>Q228+Q233</f>
        <v>75.3</v>
      </c>
      <c r="R227" s="164">
        <f>R228+R233</f>
        <v>75.10000000000001</v>
      </c>
      <c r="S227" s="164">
        <f>S228+S233</f>
        <v>75.10000000000001</v>
      </c>
    </row>
    <row r="228" spans="1:19" s="146" customFormat="1" ht="19.5">
      <c r="A228" s="121"/>
      <c r="B228" s="122"/>
      <c r="C228" s="138"/>
      <c r="D228" s="169"/>
      <c r="E228" s="138"/>
      <c r="F228" s="138"/>
      <c r="G228" s="115"/>
      <c r="H228" s="309" t="s">
        <v>219</v>
      </c>
      <c r="I228" s="117">
        <v>668</v>
      </c>
      <c r="J228" s="118">
        <v>6</v>
      </c>
      <c r="K228" s="118">
        <v>3</v>
      </c>
      <c r="L228" s="119"/>
      <c r="M228" s="120"/>
      <c r="N228" s="120"/>
      <c r="O228" s="120"/>
      <c r="P228" s="117"/>
      <c r="Q228" s="164">
        <f>Q229</f>
        <v>12.9</v>
      </c>
      <c r="R228" s="164">
        <f aca="true" t="shared" si="32" ref="R228:S231">R229</f>
        <v>12.9</v>
      </c>
      <c r="S228" s="164">
        <f t="shared" si="32"/>
        <v>12.9</v>
      </c>
    </row>
    <row r="229" spans="1:19" ht="31.5">
      <c r="A229" s="90"/>
      <c r="B229" s="89"/>
      <c r="C229" s="88"/>
      <c r="D229" s="416">
        <v>5220000</v>
      </c>
      <c r="E229" s="417"/>
      <c r="F229" s="417"/>
      <c r="G229" s="80">
        <v>622</v>
      </c>
      <c r="H229" s="10" t="s">
        <v>570</v>
      </c>
      <c r="I229" s="9">
        <v>668</v>
      </c>
      <c r="J229" s="15">
        <v>6</v>
      </c>
      <c r="K229" s="15">
        <v>3</v>
      </c>
      <c r="L229" s="86" t="s">
        <v>540</v>
      </c>
      <c r="M229" s="87" t="s">
        <v>227</v>
      </c>
      <c r="N229" s="87" t="s">
        <v>236</v>
      </c>
      <c r="O229" s="87" t="s">
        <v>268</v>
      </c>
      <c r="P229" s="9"/>
      <c r="Q229" s="165">
        <f>Q230</f>
        <v>12.9</v>
      </c>
      <c r="R229" s="165">
        <f t="shared" si="32"/>
        <v>12.9</v>
      </c>
      <c r="S229" s="165">
        <f t="shared" si="32"/>
        <v>12.9</v>
      </c>
    </row>
    <row r="230" spans="1:19" ht="31.5">
      <c r="A230" s="88"/>
      <c r="B230" s="89"/>
      <c r="C230" s="97"/>
      <c r="D230" s="102"/>
      <c r="E230" s="105"/>
      <c r="F230" s="105"/>
      <c r="G230" s="80"/>
      <c r="H230" s="2" t="s">
        <v>572</v>
      </c>
      <c r="I230" s="5">
        <v>668</v>
      </c>
      <c r="J230" s="15">
        <v>6</v>
      </c>
      <c r="K230" s="15">
        <v>3</v>
      </c>
      <c r="L230" s="86" t="s">
        <v>540</v>
      </c>
      <c r="M230" s="87" t="s">
        <v>227</v>
      </c>
      <c r="N230" s="87" t="s">
        <v>230</v>
      </c>
      <c r="O230" s="87" t="s">
        <v>268</v>
      </c>
      <c r="P230" s="9"/>
      <c r="Q230" s="165">
        <f>Q231</f>
        <v>12.9</v>
      </c>
      <c r="R230" s="165">
        <f t="shared" si="32"/>
        <v>12.9</v>
      </c>
      <c r="S230" s="165">
        <f t="shared" si="32"/>
        <v>12.9</v>
      </c>
    </row>
    <row r="231" spans="1:19" ht="47.25">
      <c r="A231" s="101"/>
      <c r="B231" s="102"/>
      <c r="C231" s="97"/>
      <c r="D231" s="98"/>
      <c r="E231" s="95"/>
      <c r="F231" s="95"/>
      <c r="G231" s="80"/>
      <c r="H231" s="2" t="s">
        <v>336</v>
      </c>
      <c r="I231" s="9">
        <v>668</v>
      </c>
      <c r="J231" s="15">
        <v>6</v>
      </c>
      <c r="K231" s="15">
        <v>3</v>
      </c>
      <c r="L231" s="86" t="s">
        <v>540</v>
      </c>
      <c r="M231" s="87" t="s">
        <v>227</v>
      </c>
      <c r="N231" s="87" t="s">
        <v>230</v>
      </c>
      <c r="O231" s="87" t="s">
        <v>335</v>
      </c>
      <c r="P231" s="5"/>
      <c r="Q231" s="167">
        <f>Q232</f>
        <v>12.9</v>
      </c>
      <c r="R231" s="167">
        <f t="shared" si="32"/>
        <v>12.9</v>
      </c>
      <c r="S231" s="167">
        <f t="shared" si="32"/>
        <v>12.9</v>
      </c>
    </row>
    <row r="232" spans="1:19" ht="18.75">
      <c r="A232" s="101"/>
      <c r="B232" s="103"/>
      <c r="C232" s="97"/>
      <c r="D232" s="100"/>
      <c r="E232" s="95"/>
      <c r="F232" s="95"/>
      <c r="G232" s="80"/>
      <c r="H232" s="4" t="s">
        <v>308</v>
      </c>
      <c r="I232" s="9">
        <v>668</v>
      </c>
      <c r="J232" s="15">
        <v>6</v>
      </c>
      <c r="K232" s="15">
        <v>3</v>
      </c>
      <c r="L232" s="86" t="s">
        <v>540</v>
      </c>
      <c r="M232" s="87" t="s">
        <v>227</v>
      </c>
      <c r="N232" s="87" t="s">
        <v>230</v>
      </c>
      <c r="O232" s="87" t="s">
        <v>335</v>
      </c>
      <c r="P232" s="5">
        <v>240</v>
      </c>
      <c r="Q232" s="167">
        <v>12.9</v>
      </c>
      <c r="R232" s="167">
        <v>12.9</v>
      </c>
      <c r="S232" s="167">
        <v>12.9</v>
      </c>
    </row>
    <row r="233" spans="1:19" s="146" customFormat="1" ht="19.5">
      <c r="A233" s="138"/>
      <c r="B233" s="310"/>
      <c r="C233" s="136"/>
      <c r="D233" s="123"/>
      <c r="E233" s="124"/>
      <c r="F233" s="124"/>
      <c r="G233" s="115"/>
      <c r="H233" s="311" t="s">
        <v>218</v>
      </c>
      <c r="I233" s="117">
        <v>668</v>
      </c>
      <c r="J233" s="118">
        <v>6</v>
      </c>
      <c r="K233" s="118">
        <v>5</v>
      </c>
      <c r="L233" s="119"/>
      <c r="M233" s="120"/>
      <c r="N233" s="120"/>
      <c r="O233" s="120"/>
      <c r="P233" s="117"/>
      <c r="Q233" s="164">
        <f>Q234+Q238</f>
        <v>62.4</v>
      </c>
      <c r="R233" s="164">
        <f>R234+R238</f>
        <v>62.2</v>
      </c>
      <c r="S233" s="164">
        <f>S234+S238</f>
        <v>62.2</v>
      </c>
    </row>
    <row r="234" spans="1:19" ht="31.5" hidden="1">
      <c r="A234" s="105"/>
      <c r="B234" s="103"/>
      <c r="C234" s="97"/>
      <c r="D234" s="100"/>
      <c r="E234" s="95"/>
      <c r="F234" s="95"/>
      <c r="G234" s="80"/>
      <c r="H234" s="337" t="s">
        <v>594</v>
      </c>
      <c r="I234" s="9">
        <v>668</v>
      </c>
      <c r="J234" s="15">
        <v>6</v>
      </c>
      <c r="K234" s="15">
        <v>5</v>
      </c>
      <c r="L234" s="86" t="s">
        <v>246</v>
      </c>
      <c r="M234" s="87" t="s">
        <v>227</v>
      </c>
      <c r="N234" s="87" t="s">
        <v>236</v>
      </c>
      <c r="O234" s="87" t="s">
        <v>268</v>
      </c>
      <c r="P234" s="9"/>
      <c r="Q234" s="165">
        <f>Q235</f>
        <v>0</v>
      </c>
      <c r="R234" s="165">
        <f aca="true" t="shared" si="33" ref="R234:S236">R235</f>
        <v>0</v>
      </c>
      <c r="S234" s="165">
        <f t="shared" si="33"/>
        <v>0</v>
      </c>
    </row>
    <row r="235" spans="1:19" ht="31.5" hidden="1">
      <c r="A235" s="105"/>
      <c r="B235" s="103"/>
      <c r="C235" s="97"/>
      <c r="D235" s="100"/>
      <c r="E235" s="95"/>
      <c r="F235" s="95"/>
      <c r="G235" s="80"/>
      <c r="H235" s="338" t="s">
        <v>42</v>
      </c>
      <c r="I235" s="9">
        <v>668</v>
      </c>
      <c r="J235" s="15">
        <v>6</v>
      </c>
      <c r="K235" s="15">
        <v>5</v>
      </c>
      <c r="L235" s="86" t="s">
        <v>246</v>
      </c>
      <c r="M235" s="87" t="s">
        <v>227</v>
      </c>
      <c r="N235" s="87" t="s">
        <v>243</v>
      </c>
      <c r="O235" s="87" t="s">
        <v>268</v>
      </c>
      <c r="P235" s="9"/>
      <c r="Q235" s="165">
        <f>Q236</f>
        <v>0</v>
      </c>
      <c r="R235" s="165">
        <f t="shared" si="33"/>
        <v>0</v>
      </c>
      <c r="S235" s="165">
        <f t="shared" si="33"/>
        <v>0</v>
      </c>
    </row>
    <row r="236" spans="1:19" ht="18.75" hidden="1">
      <c r="A236" s="105"/>
      <c r="B236" s="103"/>
      <c r="C236" s="97"/>
      <c r="D236" s="100"/>
      <c r="E236" s="95"/>
      <c r="F236" s="95"/>
      <c r="G236" s="80"/>
      <c r="H236" s="338" t="s">
        <v>14</v>
      </c>
      <c r="I236" s="9">
        <v>668</v>
      </c>
      <c r="J236" s="15">
        <v>6</v>
      </c>
      <c r="K236" s="15">
        <v>5</v>
      </c>
      <c r="L236" s="86" t="s">
        <v>246</v>
      </c>
      <c r="M236" s="87" t="s">
        <v>227</v>
      </c>
      <c r="N236" s="87" t="s">
        <v>243</v>
      </c>
      <c r="O236" s="87" t="s">
        <v>13</v>
      </c>
      <c r="P236" s="9"/>
      <c r="Q236" s="165">
        <f>Q237</f>
        <v>0</v>
      </c>
      <c r="R236" s="165">
        <f t="shared" si="33"/>
        <v>0</v>
      </c>
      <c r="S236" s="165">
        <f t="shared" si="33"/>
        <v>0</v>
      </c>
    </row>
    <row r="237" spans="1:19" ht="18.75" hidden="1">
      <c r="A237" s="105"/>
      <c r="B237" s="103"/>
      <c r="C237" s="97"/>
      <c r="D237" s="100"/>
      <c r="E237" s="95"/>
      <c r="F237" s="95"/>
      <c r="G237" s="80"/>
      <c r="H237" s="4" t="s">
        <v>308</v>
      </c>
      <c r="I237" s="9">
        <v>668</v>
      </c>
      <c r="J237" s="15">
        <v>6</v>
      </c>
      <c r="K237" s="15">
        <v>5</v>
      </c>
      <c r="L237" s="86" t="s">
        <v>246</v>
      </c>
      <c r="M237" s="87" t="s">
        <v>227</v>
      </c>
      <c r="N237" s="87" t="s">
        <v>243</v>
      </c>
      <c r="O237" s="87" t="s">
        <v>13</v>
      </c>
      <c r="P237" s="9">
        <v>240</v>
      </c>
      <c r="Q237" s="165">
        <v>0</v>
      </c>
      <c r="R237" s="165">
        <v>0</v>
      </c>
      <c r="S237" s="165">
        <v>0</v>
      </c>
    </row>
    <row r="238" spans="1:19" ht="31.5">
      <c r="A238" s="101"/>
      <c r="B238" s="103"/>
      <c r="C238" s="97"/>
      <c r="D238" s="100"/>
      <c r="E238" s="95"/>
      <c r="F238" s="95"/>
      <c r="G238" s="80"/>
      <c r="H238" s="10" t="s">
        <v>570</v>
      </c>
      <c r="I238" s="9">
        <v>668</v>
      </c>
      <c r="J238" s="15">
        <v>6</v>
      </c>
      <c r="K238" s="15">
        <v>5</v>
      </c>
      <c r="L238" s="86" t="s">
        <v>540</v>
      </c>
      <c r="M238" s="87" t="s">
        <v>227</v>
      </c>
      <c r="N238" s="87" t="s">
        <v>236</v>
      </c>
      <c r="O238" s="87" t="s">
        <v>268</v>
      </c>
      <c r="P238" s="9"/>
      <c r="Q238" s="165">
        <f>Q239</f>
        <v>62.4</v>
      </c>
      <c r="R238" s="165">
        <f aca="true" t="shared" si="34" ref="R238:S240">R239</f>
        <v>62.2</v>
      </c>
      <c r="S238" s="165">
        <f t="shared" si="34"/>
        <v>62.2</v>
      </c>
    </row>
    <row r="239" spans="1:19" ht="31.5">
      <c r="A239" s="88"/>
      <c r="B239" s="89"/>
      <c r="C239" s="97"/>
      <c r="D239" s="102"/>
      <c r="E239" s="105"/>
      <c r="F239" s="105"/>
      <c r="G239" s="80"/>
      <c r="H239" s="2" t="s">
        <v>572</v>
      </c>
      <c r="I239" s="9">
        <v>668</v>
      </c>
      <c r="J239" s="15">
        <v>6</v>
      </c>
      <c r="K239" s="15">
        <v>5</v>
      </c>
      <c r="L239" s="86" t="s">
        <v>540</v>
      </c>
      <c r="M239" s="87" t="s">
        <v>227</v>
      </c>
      <c r="N239" s="87" t="s">
        <v>230</v>
      </c>
      <c r="O239" s="87" t="s">
        <v>268</v>
      </c>
      <c r="P239" s="9"/>
      <c r="Q239" s="165">
        <f>Q240</f>
        <v>62.4</v>
      </c>
      <c r="R239" s="165">
        <f t="shared" si="34"/>
        <v>62.2</v>
      </c>
      <c r="S239" s="165">
        <f t="shared" si="34"/>
        <v>62.2</v>
      </c>
    </row>
    <row r="240" spans="1:19" ht="18.75">
      <c r="A240" s="88"/>
      <c r="B240" s="89"/>
      <c r="C240" s="97"/>
      <c r="D240" s="102"/>
      <c r="E240" s="105"/>
      <c r="F240" s="105"/>
      <c r="G240" s="80"/>
      <c r="H240" s="140" t="s">
        <v>353</v>
      </c>
      <c r="I240" s="9">
        <v>668</v>
      </c>
      <c r="J240" s="15">
        <v>6</v>
      </c>
      <c r="K240" s="15">
        <v>5</v>
      </c>
      <c r="L240" s="86" t="s">
        <v>540</v>
      </c>
      <c r="M240" s="87" t="s">
        <v>227</v>
      </c>
      <c r="N240" s="87" t="s">
        <v>230</v>
      </c>
      <c r="O240" s="87" t="s">
        <v>352</v>
      </c>
      <c r="P240" s="9"/>
      <c r="Q240" s="165">
        <f>Q241</f>
        <v>62.4</v>
      </c>
      <c r="R240" s="165">
        <f t="shared" si="34"/>
        <v>62.2</v>
      </c>
      <c r="S240" s="165">
        <f t="shared" si="34"/>
        <v>62.2</v>
      </c>
    </row>
    <row r="241" spans="1:19" ht="18.75">
      <c r="A241" s="88"/>
      <c r="B241" s="89"/>
      <c r="C241" s="97"/>
      <c r="D241" s="102"/>
      <c r="E241" s="105"/>
      <c r="F241" s="105"/>
      <c r="G241" s="80"/>
      <c r="H241" s="10" t="s">
        <v>211</v>
      </c>
      <c r="I241" s="9">
        <v>668</v>
      </c>
      <c r="J241" s="15">
        <v>6</v>
      </c>
      <c r="K241" s="15">
        <v>5</v>
      </c>
      <c r="L241" s="86" t="s">
        <v>540</v>
      </c>
      <c r="M241" s="87" t="s">
        <v>227</v>
      </c>
      <c r="N241" s="87" t="s">
        <v>230</v>
      </c>
      <c r="O241" s="87" t="s">
        <v>352</v>
      </c>
      <c r="P241" s="9">
        <v>120</v>
      </c>
      <c r="Q241" s="165">
        <v>62.4</v>
      </c>
      <c r="R241" s="166">
        <v>62.2</v>
      </c>
      <c r="S241" s="166">
        <v>62.2</v>
      </c>
    </row>
    <row r="242" spans="1:19" s="146" customFormat="1" ht="19.5">
      <c r="A242" s="121"/>
      <c r="B242" s="122"/>
      <c r="C242" s="136"/>
      <c r="D242" s="169"/>
      <c r="E242" s="138"/>
      <c r="F242" s="138"/>
      <c r="G242" s="115"/>
      <c r="H242" s="301" t="s">
        <v>253</v>
      </c>
      <c r="I242" s="117">
        <v>668</v>
      </c>
      <c r="J242" s="118">
        <v>7</v>
      </c>
      <c r="K242" s="118" t="s">
        <v>269</v>
      </c>
      <c r="L242" s="119"/>
      <c r="M242" s="120"/>
      <c r="N242" s="120"/>
      <c r="O242" s="120"/>
      <c r="P242" s="117"/>
      <c r="Q242" s="164">
        <f>Q243+Q250</f>
        <v>10865.9</v>
      </c>
      <c r="R242" s="164">
        <f>R243+R250</f>
        <v>11164.6</v>
      </c>
      <c r="S242" s="164">
        <f>S243+S250</f>
        <v>11369.3</v>
      </c>
    </row>
    <row r="243" spans="1:19" s="305" customFormat="1" ht="18.75">
      <c r="A243" s="90"/>
      <c r="B243" s="312"/>
      <c r="C243" s="303"/>
      <c r="D243" s="302"/>
      <c r="E243" s="101"/>
      <c r="F243" s="101"/>
      <c r="G243" s="304"/>
      <c r="H243" s="38" t="s">
        <v>67</v>
      </c>
      <c r="I243" s="81">
        <v>668</v>
      </c>
      <c r="J243" s="82">
        <v>7</v>
      </c>
      <c r="K243" s="82">
        <v>3</v>
      </c>
      <c r="L243" s="83"/>
      <c r="M243" s="84"/>
      <c r="N243" s="84"/>
      <c r="O243" s="84"/>
      <c r="P243" s="81"/>
      <c r="Q243" s="163">
        <f aca="true" t="shared" si="35" ref="Q243:S244">Q244</f>
        <v>10565.9</v>
      </c>
      <c r="R243" s="163">
        <f t="shared" si="35"/>
        <v>10845.4</v>
      </c>
      <c r="S243" s="163">
        <f t="shared" si="35"/>
        <v>11049.3</v>
      </c>
    </row>
    <row r="244" spans="1:19" ht="18.75">
      <c r="A244" s="88"/>
      <c r="B244" s="89"/>
      <c r="C244" s="97"/>
      <c r="D244" s="102"/>
      <c r="E244" s="105"/>
      <c r="F244" s="105"/>
      <c r="G244" s="80"/>
      <c r="H244" s="2" t="s">
        <v>599</v>
      </c>
      <c r="I244" s="9">
        <v>668</v>
      </c>
      <c r="J244" s="15">
        <v>7</v>
      </c>
      <c r="K244" s="15">
        <v>3</v>
      </c>
      <c r="L244" s="86" t="s">
        <v>226</v>
      </c>
      <c r="M244" s="87" t="s">
        <v>227</v>
      </c>
      <c r="N244" s="87" t="s">
        <v>236</v>
      </c>
      <c r="O244" s="87" t="s">
        <v>268</v>
      </c>
      <c r="P244" s="9"/>
      <c r="Q244" s="165">
        <f t="shared" si="35"/>
        <v>10565.9</v>
      </c>
      <c r="R244" s="165">
        <f t="shared" si="35"/>
        <v>10845.4</v>
      </c>
      <c r="S244" s="165">
        <f t="shared" si="35"/>
        <v>11049.3</v>
      </c>
    </row>
    <row r="245" spans="1:19" ht="31.5">
      <c r="A245" s="88"/>
      <c r="B245" s="89"/>
      <c r="C245" s="105"/>
      <c r="D245" s="102"/>
      <c r="E245" s="105"/>
      <c r="F245" s="105"/>
      <c r="G245" s="80"/>
      <c r="H245" s="223" t="s">
        <v>286</v>
      </c>
      <c r="I245" s="9">
        <v>668</v>
      </c>
      <c r="J245" s="15">
        <v>7</v>
      </c>
      <c r="K245" s="15">
        <v>3</v>
      </c>
      <c r="L245" s="86" t="s">
        <v>226</v>
      </c>
      <c r="M245" s="87" t="s">
        <v>227</v>
      </c>
      <c r="N245" s="87" t="s">
        <v>239</v>
      </c>
      <c r="O245" s="87" t="s">
        <v>268</v>
      </c>
      <c r="P245" s="9"/>
      <c r="Q245" s="165">
        <f>Q246+Q248</f>
        <v>10565.9</v>
      </c>
      <c r="R245" s="165">
        <f>R246+R248</f>
        <v>10845.4</v>
      </c>
      <c r="S245" s="165">
        <f>S246+S248</f>
        <v>11049.3</v>
      </c>
    </row>
    <row r="246" spans="1:19" ht="18.75">
      <c r="A246" s="90"/>
      <c r="B246" s="89"/>
      <c r="C246" s="88"/>
      <c r="D246" s="416">
        <v>5220000</v>
      </c>
      <c r="E246" s="417"/>
      <c r="F246" s="417"/>
      <c r="G246" s="80">
        <v>622</v>
      </c>
      <c r="H246" s="10" t="s">
        <v>59</v>
      </c>
      <c r="I246" s="9">
        <v>668</v>
      </c>
      <c r="J246" s="15">
        <v>7</v>
      </c>
      <c r="K246" s="15">
        <v>3</v>
      </c>
      <c r="L246" s="86" t="s">
        <v>226</v>
      </c>
      <c r="M246" s="87" t="s">
        <v>227</v>
      </c>
      <c r="N246" s="87" t="s">
        <v>239</v>
      </c>
      <c r="O246" s="87" t="s">
        <v>15</v>
      </c>
      <c r="P246" s="9"/>
      <c r="Q246" s="165">
        <f>Q247</f>
        <v>6917.5</v>
      </c>
      <c r="R246" s="165">
        <f>R247</f>
        <v>7000</v>
      </c>
      <c r="S246" s="165">
        <f>S247</f>
        <v>7000</v>
      </c>
    </row>
    <row r="247" spans="1:19" ht="18.75">
      <c r="A247" s="88"/>
      <c r="B247" s="89"/>
      <c r="C247" s="97"/>
      <c r="D247" s="102"/>
      <c r="E247" s="105"/>
      <c r="F247" s="105"/>
      <c r="G247" s="80"/>
      <c r="H247" s="10" t="s">
        <v>310</v>
      </c>
      <c r="I247" s="5">
        <v>668</v>
      </c>
      <c r="J247" s="15">
        <v>7</v>
      </c>
      <c r="K247" s="15">
        <v>3</v>
      </c>
      <c r="L247" s="86" t="s">
        <v>226</v>
      </c>
      <c r="M247" s="87" t="s">
        <v>227</v>
      </c>
      <c r="N247" s="87" t="s">
        <v>239</v>
      </c>
      <c r="O247" s="87" t="s">
        <v>15</v>
      </c>
      <c r="P247" s="9">
        <v>610</v>
      </c>
      <c r="Q247" s="165">
        <v>6917.5</v>
      </c>
      <c r="R247" s="165">
        <v>7000</v>
      </c>
      <c r="S247" s="165">
        <v>7000</v>
      </c>
    </row>
    <row r="248" spans="1:19" ht="31.5">
      <c r="A248" s="88"/>
      <c r="B248" s="89"/>
      <c r="C248" s="97"/>
      <c r="D248" s="102"/>
      <c r="E248" s="105"/>
      <c r="F248" s="105"/>
      <c r="G248" s="80"/>
      <c r="H248" s="2" t="s">
        <v>387</v>
      </c>
      <c r="I248" s="9">
        <v>668</v>
      </c>
      <c r="J248" s="15">
        <v>7</v>
      </c>
      <c r="K248" s="15">
        <v>3</v>
      </c>
      <c r="L248" s="86" t="s">
        <v>226</v>
      </c>
      <c r="M248" s="87" t="s">
        <v>227</v>
      </c>
      <c r="N248" s="87" t="s">
        <v>239</v>
      </c>
      <c r="O248" s="87" t="s">
        <v>386</v>
      </c>
      <c r="P248" s="9"/>
      <c r="Q248" s="165">
        <f>Q249</f>
        <v>3648.4</v>
      </c>
      <c r="R248" s="165">
        <f>R249</f>
        <v>3845.4</v>
      </c>
      <c r="S248" s="165">
        <f>S249</f>
        <v>4049.3</v>
      </c>
    </row>
    <row r="249" spans="1:19" ht="18.75">
      <c r="A249" s="88"/>
      <c r="B249" s="89"/>
      <c r="C249" s="105"/>
      <c r="D249" s="102"/>
      <c r="E249" s="105"/>
      <c r="F249" s="105"/>
      <c r="G249" s="80"/>
      <c r="H249" s="10" t="s">
        <v>310</v>
      </c>
      <c r="I249" s="9">
        <v>668</v>
      </c>
      <c r="J249" s="15">
        <v>7</v>
      </c>
      <c r="K249" s="15">
        <v>3</v>
      </c>
      <c r="L249" s="86" t="s">
        <v>226</v>
      </c>
      <c r="M249" s="87" t="s">
        <v>227</v>
      </c>
      <c r="N249" s="87" t="s">
        <v>239</v>
      </c>
      <c r="O249" s="87" t="s">
        <v>386</v>
      </c>
      <c r="P249" s="9">
        <v>610</v>
      </c>
      <c r="Q249" s="165">
        <v>3648.4</v>
      </c>
      <c r="R249" s="165">
        <v>3845.4</v>
      </c>
      <c r="S249" s="165">
        <v>4049.3</v>
      </c>
    </row>
    <row r="250" spans="1:19" s="146" customFormat="1" ht="19.5">
      <c r="A250" s="121"/>
      <c r="B250" s="122"/>
      <c r="C250" s="121"/>
      <c r="D250" s="414">
        <v>5220000</v>
      </c>
      <c r="E250" s="415"/>
      <c r="F250" s="415"/>
      <c r="G250" s="115">
        <v>622</v>
      </c>
      <c r="H250" s="301" t="s">
        <v>61</v>
      </c>
      <c r="I250" s="117">
        <v>668</v>
      </c>
      <c r="J250" s="118">
        <v>7</v>
      </c>
      <c r="K250" s="118">
        <v>7</v>
      </c>
      <c r="L250" s="119"/>
      <c r="M250" s="120"/>
      <c r="N250" s="120"/>
      <c r="O250" s="120"/>
      <c r="P250" s="117"/>
      <c r="Q250" s="164">
        <f>Q251</f>
        <v>300</v>
      </c>
      <c r="R250" s="164">
        <f>R251</f>
        <v>319.2</v>
      </c>
      <c r="S250" s="164">
        <f>S251</f>
        <v>320</v>
      </c>
    </row>
    <row r="251" spans="1:19" ht="18.75">
      <c r="A251" s="88"/>
      <c r="B251" s="89"/>
      <c r="C251" s="97"/>
      <c r="D251" s="102"/>
      <c r="E251" s="105"/>
      <c r="F251" s="105"/>
      <c r="G251" s="80"/>
      <c r="H251" s="2" t="s">
        <v>600</v>
      </c>
      <c r="I251" s="5">
        <v>668</v>
      </c>
      <c r="J251" s="15">
        <v>7</v>
      </c>
      <c r="K251" s="15">
        <v>7</v>
      </c>
      <c r="L251" s="86" t="s">
        <v>237</v>
      </c>
      <c r="M251" s="87" t="s">
        <v>227</v>
      </c>
      <c r="N251" s="87" t="s">
        <v>236</v>
      </c>
      <c r="O251" s="87" t="s">
        <v>268</v>
      </c>
      <c r="P251" s="9"/>
      <c r="Q251" s="165">
        <f>Q252+Q255+Q258</f>
        <v>300</v>
      </c>
      <c r="R251" s="165">
        <f>R252+R255+R258</f>
        <v>319.2</v>
      </c>
      <c r="S251" s="165">
        <f>S252+S255+S258</f>
        <v>320</v>
      </c>
    </row>
    <row r="252" spans="1:19" ht="31.5">
      <c r="A252" s="88"/>
      <c r="B252" s="89"/>
      <c r="C252" s="97"/>
      <c r="D252" s="102"/>
      <c r="E252" s="105"/>
      <c r="F252" s="105"/>
      <c r="G252" s="80"/>
      <c r="H252" s="2" t="s">
        <v>288</v>
      </c>
      <c r="I252" s="9">
        <v>668</v>
      </c>
      <c r="J252" s="15">
        <v>7</v>
      </c>
      <c r="K252" s="15">
        <v>7</v>
      </c>
      <c r="L252" s="86" t="s">
        <v>237</v>
      </c>
      <c r="M252" s="87" t="s">
        <v>227</v>
      </c>
      <c r="N252" s="87" t="s">
        <v>228</v>
      </c>
      <c r="O252" s="87" t="s">
        <v>268</v>
      </c>
      <c r="P252" s="9"/>
      <c r="Q252" s="165">
        <f aca="true" t="shared" si="36" ref="Q252:S253">Q253</f>
        <v>140</v>
      </c>
      <c r="R252" s="165">
        <f t="shared" si="36"/>
        <v>159.2</v>
      </c>
      <c r="S252" s="165">
        <f t="shared" si="36"/>
        <v>160</v>
      </c>
    </row>
    <row r="253" spans="1:19" ht="18.75">
      <c r="A253" s="88"/>
      <c r="B253" s="89"/>
      <c r="C253" s="105"/>
      <c r="D253" s="102"/>
      <c r="E253" s="105"/>
      <c r="F253" s="105"/>
      <c r="G253" s="80"/>
      <c r="H253" s="223" t="s">
        <v>458</v>
      </c>
      <c r="I253" s="9">
        <v>668</v>
      </c>
      <c r="J253" s="15">
        <v>7</v>
      </c>
      <c r="K253" s="15">
        <v>7</v>
      </c>
      <c r="L253" s="86" t="s">
        <v>237</v>
      </c>
      <c r="M253" s="87" t="s">
        <v>227</v>
      </c>
      <c r="N253" s="87" t="s">
        <v>228</v>
      </c>
      <c r="O253" s="87" t="s">
        <v>457</v>
      </c>
      <c r="P253" s="9"/>
      <c r="Q253" s="165">
        <f t="shared" si="36"/>
        <v>140</v>
      </c>
      <c r="R253" s="165">
        <f t="shared" si="36"/>
        <v>159.2</v>
      </c>
      <c r="S253" s="165">
        <f t="shared" si="36"/>
        <v>160</v>
      </c>
    </row>
    <row r="254" spans="1:19" ht="18.75">
      <c r="A254" s="90"/>
      <c r="B254" s="89"/>
      <c r="C254" s="88"/>
      <c r="D254" s="416">
        <v>5220000</v>
      </c>
      <c r="E254" s="417"/>
      <c r="F254" s="417"/>
      <c r="G254" s="80">
        <v>622</v>
      </c>
      <c r="H254" s="4" t="s">
        <v>308</v>
      </c>
      <c r="I254" s="9">
        <v>668</v>
      </c>
      <c r="J254" s="15">
        <v>7</v>
      </c>
      <c r="K254" s="15">
        <v>7</v>
      </c>
      <c r="L254" s="86" t="s">
        <v>237</v>
      </c>
      <c r="M254" s="87" t="s">
        <v>227</v>
      </c>
      <c r="N254" s="87" t="s">
        <v>228</v>
      </c>
      <c r="O254" s="87" t="s">
        <v>457</v>
      </c>
      <c r="P254" s="9">
        <v>240</v>
      </c>
      <c r="Q254" s="165">
        <v>140</v>
      </c>
      <c r="R254" s="165">
        <v>159.2</v>
      </c>
      <c r="S254" s="165">
        <v>160</v>
      </c>
    </row>
    <row r="255" spans="1:19" ht="31.5">
      <c r="A255" s="88"/>
      <c r="B255" s="89"/>
      <c r="C255" s="97"/>
      <c r="D255" s="102"/>
      <c r="E255" s="105"/>
      <c r="F255" s="105"/>
      <c r="G255" s="80"/>
      <c r="H255" s="2" t="s">
        <v>289</v>
      </c>
      <c r="I255" s="5">
        <v>668</v>
      </c>
      <c r="J255" s="15">
        <v>7</v>
      </c>
      <c r="K255" s="15">
        <v>7</v>
      </c>
      <c r="L255" s="86" t="s">
        <v>237</v>
      </c>
      <c r="M255" s="87" t="s">
        <v>227</v>
      </c>
      <c r="N255" s="87" t="s">
        <v>243</v>
      </c>
      <c r="O255" s="87" t="s">
        <v>268</v>
      </c>
      <c r="P255" s="9"/>
      <c r="Q255" s="165">
        <f aca="true" t="shared" si="37" ref="Q255:S256">Q256</f>
        <v>60</v>
      </c>
      <c r="R255" s="165">
        <f t="shared" si="37"/>
        <v>60</v>
      </c>
      <c r="S255" s="165">
        <f t="shared" si="37"/>
        <v>60</v>
      </c>
    </row>
    <row r="256" spans="1:19" ht="18.75">
      <c r="A256" s="88"/>
      <c r="B256" s="89"/>
      <c r="C256" s="97"/>
      <c r="D256" s="102"/>
      <c r="E256" s="105"/>
      <c r="F256" s="105"/>
      <c r="G256" s="80"/>
      <c r="H256" s="223" t="s">
        <v>458</v>
      </c>
      <c r="I256" s="9">
        <v>668</v>
      </c>
      <c r="J256" s="15">
        <v>7</v>
      </c>
      <c r="K256" s="15">
        <v>7</v>
      </c>
      <c r="L256" s="86" t="s">
        <v>237</v>
      </c>
      <c r="M256" s="87" t="s">
        <v>227</v>
      </c>
      <c r="N256" s="87" t="s">
        <v>243</v>
      </c>
      <c r="O256" s="87" t="s">
        <v>457</v>
      </c>
      <c r="P256" s="9"/>
      <c r="Q256" s="165">
        <f t="shared" si="37"/>
        <v>60</v>
      </c>
      <c r="R256" s="165">
        <f t="shared" si="37"/>
        <v>60</v>
      </c>
      <c r="S256" s="165">
        <f t="shared" si="37"/>
        <v>60</v>
      </c>
    </row>
    <row r="257" spans="1:19" ht="18.75">
      <c r="A257" s="88"/>
      <c r="B257" s="89"/>
      <c r="C257" s="105"/>
      <c r="D257" s="102"/>
      <c r="E257" s="105"/>
      <c r="F257" s="105"/>
      <c r="G257" s="80"/>
      <c r="H257" s="4" t="s">
        <v>308</v>
      </c>
      <c r="I257" s="9">
        <v>668</v>
      </c>
      <c r="J257" s="15">
        <v>7</v>
      </c>
      <c r="K257" s="15">
        <v>7</v>
      </c>
      <c r="L257" s="86" t="s">
        <v>237</v>
      </c>
      <c r="M257" s="87" t="s">
        <v>227</v>
      </c>
      <c r="N257" s="87" t="s">
        <v>243</v>
      </c>
      <c r="O257" s="87" t="s">
        <v>457</v>
      </c>
      <c r="P257" s="9">
        <v>240</v>
      </c>
      <c r="Q257" s="165">
        <v>60</v>
      </c>
      <c r="R257" s="165">
        <v>60</v>
      </c>
      <c r="S257" s="165">
        <v>60</v>
      </c>
    </row>
    <row r="258" spans="1:19" ht="31.5">
      <c r="A258" s="90"/>
      <c r="B258" s="89"/>
      <c r="C258" s="88"/>
      <c r="D258" s="416">
        <v>5220000</v>
      </c>
      <c r="E258" s="417"/>
      <c r="F258" s="417"/>
      <c r="G258" s="80">
        <v>622</v>
      </c>
      <c r="H258" s="10" t="s">
        <v>601</v>
      </c>
      <c r="I258" s="9">
        <v>668</v>
      </c>
      <c r="J258" s="15">
        <v>7</v>
      </c>
      <c r="K258" s="15">
        <v>7</v>
      </c>
      <c r="L258" s="86" t="s">
        <v>237</v>
      </c>
      <c r="M258" s="87" t="s">
        <v>227</v>
      </c>
      <c r="N258" s="87" t="s">
        <v>244</v>
      </c>
      <c r="O258" s="87" t="s">
        <v>268</v>
      </c>
      <c r="P258" s="9"/>
      <c r="Q258" s="165">
        <f aca="true" t="shared" si="38" ref="Q258:S259">Q259</f>
        <v>100</v>
      </c>
      <c r="R258" s="165">
        <f t="shared" si="38"/>
        <v>100</v>
      </c>
      <c r="S258" s="165">
        <f t="shared" si="38"/>
        <v>100</v>
      </c>
    </row>
    <row r="259" spans="1:19" ht="18.75">
      <c r="A259" s="88"/>
      <c r="B259" s="89"/>
      <c r="C259" s="97"/>
      <c r="D259" s="102"/>
      <c r="E259" s="105"/>
      <c r="F259" s="105"/>
      <c r="G259" s="80"/>
      <c r="H259" s="223" t="s">
        <v>458</v>
      </c>
      <c r="I259" s="5">
        <v>668</v>
      </c>
      <c r="J259" s="15">
        <v>7</v>
      </c>
      <c r="K259" s="15">
        <v>7</v>
      </c>
      <c r="L259" s="86" t="s">
        <v>237</v>
      </c>
      <c r="M259" s="87" t="s">
        <v>227</v>
      </c>
      <c r="N259" s="87" t="s">
        <v>244</v>
      </c>
      <c r="O259" s="87" t="s">
        <v>457</v>
      </c>
      <c r="P259" s="9"/>
      <c r="Q259" s="165">
        <f t="shared" si="38"/>
        <v>100</v>
      </c>
      <c r="R259" s="165">
        <f t="shared" si="38"/>
        <v>100</v>
      </c>
      <c r="S259" s="165">
        <f t="shared" si="38"/>
        <v>100</v>
      </c>
    </row>
    <row r="260" spans="1:19" ht="18.75">
      <c r="A260" s="88"/>
      <c r="B260" s="89"/>
      <c r="C260" s="97"/>
      <c r="D260" s="102"/>
      <c r="E260" s="105"/>
      <c r="F260" s="105"/>
      <c r="G260" s="80"/>
      <c r="H260" s="4" t="s">
        <v>308</v>
      </c>
      <c r="I260" s="9">
        <v>668</v>
      </c>
      <c r="J260" s="15">
        <v>7</v>
      </c>
      <c r="K260" s="15">
        <v>7</v>
      </c>
      <c r="L260" s="86" t="s">
        <v>237</v>
      </c>
      <c r="M260" s="87" t="s">
        <v>227</v>
      </c>
      <c r="N260" s="87" t="s">
        <v>244</v>
      </c>
      <c r="O260" s="87" t="s">
        <v>457</v>
      </c>
      <c r="P260" s="9">
        <v>240</v>
      </c>
      <c r="Q260" s="165">
        <v>100</v>
      </c>
      <c r="R260" s="172">
        <v>100</v>
      </c>
      <c r="S260" s="172">
        <v>100</v>
      </c>
    </row>
    <row r="261" spans="1:19" s="146" customFormat="1" ht="19.5">
      <c r="A261" s="121"/>
      <c r="B261" s="122"/>
      <c r="C261" s="138"/>
      <c r="D261" s="169"/>
      <c r="E261" s="138"/>
      <c r="F261" s="138"/>
      <c r="G261" s="115"/>
      <c r="H261" s="301" t="s">
        <v>265</v>
      </c>
      <c r="I261" s="117">
        <v>668</v>
      </c>
      <c r="J261" s="118">
        <v>8</v>
      </c>
      <c r="K261" s="118" t="s">
        <v>269</v>
      </c>
      <c r="L261" s="119"/>
      <c r="M261" s="120"/>
      <c r="N261" s="120"/>
      <c r="O261" s="120"/>
      <c r="P261" s="117"/>
      <c r="Q261" s="164">
        <f aca="true" t="shared" si="39" ref="Q261:S262">Q262</f>
        <v>39125.90000000001</v>
      </c>
      <c r="R261" s="164">
        <f t="shared" si="39"/>
        <v>35109.1</v>
      </c>
      <c r="S261" s="164">
        <f t="shared" si="39"/>
        <v>36249.7</v>
      </c>
    </row>
    <row r="262" spans="1:19" s="146" customFormat="1" ht="19.5">
      <c r="A262" s="121"/>
      <c r="B262" s="122"/>
      <c r="C262" s="121"/>
      <c r="D262" s="414">
        <v>5220000</v>
      </c>
      <c r="E262" s="415"/>
      <c r="F262" s="415"/>
      <c r="G262" s="115">
        <v>622</v>
      </c>
      <c r="H262" s="301" t="s">
        <v>85</v>
      </c>
      <c r="I262" s="117">
        <v>668</v>
      </c>
      <c r="J262" s="118">
        <v>8</v>
      </c>
      <c r="K262" s="118">
        <v>1</v>
      </c>
      <c r="L262" s="119"/>
      <c r="M262" s="120"/>
      <c r="N262" s="120"/>
      <c r="O262" s="120"/>
      <c r="P262" s="117"/>
      <c r="Q262" s="164">
        <f t="shared" si="39"/>
        <v>39125.90000000001</v>
      </c>
      <c r="R262" s="164">
        <f t="shared" si="39"/>
        <v>35109.1</v>
      </c>
      <c r="S262" s="164">
        <f t="shared" si="39"/>
        <v>36249.7</v>
      </c>
    </row>
    <row r="263" spans="1:19" ht="18.75">
      <c r="A263" s="88"/>
      <c r="B263" s="89"/>
      <c r="C263" s="97"/>
      <c r="D263" s="102"/>
      <c r="E263" s="105"/>
      <c r="F263" s="105"/>
      <c r="G263" s="80"/>
      <c r="H263" s="2" t="s">
        <v>599</v>
      </c>
      <c r="I263" s="5">
        <v>668</v>
      </c>
      <c r="J263" s="15">
        <v>8</v>
      </c>
      <c r="K263" s="15">
        <v>1</v>
      </c>
      <c r="L263" s="86" t="s">
        <v>226</v>
      </c>
      <c r="M263" s="87" t="s">
        <v>227</v>
      </c>
      <c r="N263" s="87" t="s">
        <v>236</v>
      </c>
      <c r="O263" s="87" t="s">
        <v>268</v>
      </c>
      <c r="P263" s="9"/>
      <c r="Q263" s="165">
        <f>Q264+Q273+Q278</f>
        <v>39125.90000000001</v>
      </c>
      <c r="R263" s="165">
        <f>R264+R273+R278</f>
        <v>35109.1</v>
      </c>
      <c r="S263" s="165">
        <f>S264+S273+S278</f>
        <v>36249.7</v>
      </c>
    </row>
    <row r="264" spans="1:19" ht="31.5">
      <c r="A264" s="88"/>
      <c r="B264" s="89"/>
      <c r="C264" s="97"/>
      <c r="D264" s="102"/>
      <c r="E264" s="105"/>
      <c r="F264" s="105"/>
      <c r="G264" s="80"/>
      <c r="H264" s="2" t="s">
        <v>602</v>
      </c>
      <c r="I264" s="9">
        <v>668</v>
      </c>
      <c r="J264" s="15">
        <v>8</v>
      </c>
      <c r="K264" s="15">
        <v>1</v>
      </c>
      <c r="L264" s="86" t="s">
        <v>226</v>
      </c>
      <c r="M264" s="87" t="s">
        <v>227</v>
      </c>
      <c r="N264" s="87" t="s">
        <v>228</v>
      </c>
      <c r="O264" s="87" t="s">
        <v>268</v>
      </c>
      <c r="P264" s="9"/>
      <c r="Q264" s="165">
        <f>Q265+Q267+Q269+Q271</f>
        <v>17375.2</v>
      </c>
      <c r="R264" s="165">
        <f>R265+R267+R269+R271</f>
        <v>15693</v>
      </c>
      <c r="S264" s="165">
        <f>S265+S267+S269+S271</f>
        <v>16215.6</v>
      </c>
    </row>
    <row r="265" spans="1:19" ht="18.75">
      <c r="A265" s="88"/>
      <c r="B265" s="89"/>
      <c r="C265" s="105"/>
      <c r="D265" s="102"/>
      <c r="E265" s="105"/>
      <c r="F265" s="105"/>
      <c r="G265" s="80"/>
      <c r="H265" s="223" t="s">
        <v>37</v>
      </c>
      <c r="I265" s="9">
        <v>668</v>
      </c>
      <c r="J265" s="15">
        <v>8</v>
      </c>
      <c r="K265" s="15">
        <v>1</v>
      </c>
      <c r="L265" s="86" t="s">
        <v>226</v>
      </c>
      <c r="M265" s="87" t="s">
        <v>227</v>
      </c>
      <c r="N265" s="87" t="s">
        <v>228</v>
      </c>
      <c r="O265" s="87" t="s">
        <v>36</v>
      </c>
      <c r="P265" s="9"/>
      <c r="Q265" s="165">
        <f>Q266</f>
        <v>11096.7</v>
      </c>
      <c r="R265" s="165">
        <f>R266</f>
        <v>10500</v>
      </c>
      <c r="S265" s="165">
        <f>S266</f>
        <v>10700</v>
      </c>
    </row>
    <row r="266" spans="1:19" ht="18.75">
      <c r="A266" s="90"/>
      <c r="B266" s="89"/>
      <c r="C266" s="88"/>
      <c r="D266" s="416">
        <v>5220000</v>
      </c>
      <c r="E266" s="417"/>
      <c r="F266" s="417"/>
      <c r="G266" s="80">
        <v>622</v>
      </c>
      <c r="H266" s="10" t="s">
        <v>310</v>
      </c>
      <c r="I266" s="9">
        <v>668</v>
      </c>
      <c r="J266" s="15">
        <v>8</v>
      </c>
      <c r="K266" s="15">
        <v>1</v>
      </c>
      <c r="L266" s="86" t="s">
        <v>226</v>
      </c>
      <c r="M266" s="87" t="s">
        <v>227</v>
      </c>
      <c r="N266" s="87" t="s">
        <v>228</v>
      </c>
      <c r="O266" s="87" t="s">
        <v>36</v>
      </c>
      <c r="P266" s="9">
        <v>610</v>
      </c>
      <c r="Q266" s="165">
        <v>11096.7</v>
      </c>
      <c r="R266" s="165">
        <v>10500</v>
      </c>
      <c r="S266" s="165">
        <v>10700</v>
      </c>
    </row>
    <row r="267" spans="1:19" ht="31.5">
      <c r="A267" s="88"/>
      <c r="B267" s="89"/>
      <c r="C267" s="97"/>
      <c r="D267" s="102"/>
      <c r="E267" s="105"/>
      <c r="F267" s="105"/>
      <c r="G267" s="80"/>
      <c r="H267" s="2" t="s">
        <v>387</v>
      </c>
      <c r="I267" s="5">
        <v>668</v>
      </c>
      <c r="J267" s="15">
        <v>8</v>
      </c>
      <c r="K267" s="15">
        <v>1</v>
      </c>
      <c r="L267" s="86" t="s">
        <v>226</v>
      </c>
      <c r="M267" s="87" t="s">
        <v>227</v>
      </c>
      <c r="N267" s="87" t="s">
        <v>228</v>
      </c>
      <c r="O267" s="87" t="s">
        <v>386</v>
      </c>
      <c r="P267" s="9"/>
      <c r="Q267" s="165">
        <f>Q268</f>
        <v>4500</v>
      </c>
      <c r="R267" s="165">
        <f>R268</f>
        <v>4815</v>
      </c>
      <c r="S267" s="165">
        <f>S268</f>
        <v>5137.6</v>
      </c>
    </row>
    <row r="268" spans="1:19" ht="18.75">
      <c r="A268" s="88"/>
      <c r="B268" s="89"/>
      <c r="C268" s="97"/>
      <c r="D268" s="102"/>
      <c r="E268" s="105"/>
      <c r="F268" s="105"/>
      <c r="G268" s="80"/>
      <c r="H268" s="10" t="s">
        <v>310</v>
      </c>
      <c r="I268" s="9">
        <v>668</v>
      </c>
      <c r="J268" s="15">
        <v>8</v>
      </c>
      <c r="K268" s="15">
        <v>1</v>
      </c>
      <c r="L268" s="86" t="s">
        <v>226</v>
      </c>
      <c r="M268" s="87" t="s">
        <v>227</v>
      </c>
      <c r="N268" s="87" t="s">
        <v>228</v>
      </c>
      <c r="O268" s="87" t="s">
        <v>386</v>
      </c>
      <c r="P268" s="9">
        <v>610</v>
      </c>
      <c r="Q268" s="165">
        <v>4500</v>
      </c>
      <c r="R268" s="172">
        <v>4815</v>
      </c>
      <c r="S268" s="172">
        <v>5137.6</v>
      </c>
    </row>
    <row r="269" spans="1:19" ht="31.5">
      <c r="A269" s="88"/>
      <c r="B269" s="89"/>
      <c r="C269" s="105"/>
      <c r="D269" s="102"/>
      <c r="E269" s="105"/>
      <c r="F269" s="105"/>
      <c r="G269" s="80"/>
      <c r="H269" s="223" t="s">
        <v>603</v>
      </c>
      <c r="I269" s="9">
        <v>668</v>
      </c>
      <c r="J269" s="15">
        <v>8</v>
      </c>
      <c r="K269" s="15">
        <v>1</v>
      </c>
      <c r="L269" s="86" t="s">
        <v>226</v>
      </c>
      <c r="M269" s="87" t="s">
        <v>227</v>
      </c>
      <c r="N269" s="87" t="s">
        <v>228</v>
      </c>
      <c r="O269" s="87" t="s">
        <v>545</v>
      </c>
      <c r="P269" s="9"/>
      <c r="Q269" s="165">
        <f>Q270</f>
        <v>1400.5</v>
      </c>
      <c r="R269" s="165">
        <f>R270</f>
        <v>0</v>
      </c>
      <c r="S269" s="165">
        <f>S270</f>
        <v>0</v>
      </c>
    </row>
    <row r="270" spans="1:19" ht="18.75">
      <c r="A270" s="90"/>
      <c r="B270" s="89"/>
      <c r="C270" s="88"/>
      <c r="D270" s="416">
        <v>5220000</v>
      </c>
      <c r="E270" s="417"/>
      <c r="F270" s="417"/>
      <c r="G270" s="80">
        <v>622</v>
      </c>
      <c r="H270" s="10" t="s">
        <v>310</v>
      </c>
      <c r="I270" s="9">
        <v>668</v>
      </c>
      <c r="J270" s="15">
        <v>8</v>
      </c>
      <c r="K270" s="15">
        <v>1</v>
      </c>
      <c r="L270" s="86" t="s">
        <v>226</v>
      </c>
      <c r="M270" s="87" t="s">
        <v>227</v>
      </c>
      <c r="N270" s="87" t="s">
        <v>228</v>
      </c>
      <c r="O270" s="87" t="s">
        <v>545</v>
      </c>
      <c r="P270" s="9">
        <v>610</v>
      </c>
      <c r="Q270" s="165">
        <v>1400.5</v>
      </c>
      <c r="R270" s="165">
        <v>0</v>
      </c>
      <c r="S270" s="165">
        <v>0</v>
      </c>
    </row>
    <row r="271" spans="1:19" ht="18.75">
      <c r="A271" s="88"/>
      <c r="B271" s="89"/>
      <c r="C271" s="97"/>
      <c r="D271" s="102"/>
      <c r="E271" s="105"/>
      <c r="F271" s="105"/>
      <c r="G271" s="80"/>
      <c r="H271" s="2" t="s">
        <v>604</v>
      </c>
      <c r="I271" s="5">
        <v>668</v>
      </c>
      <c r="J271" s="15">
        <v>8</v>
      </c>
      <c r="K271" s="15">
        <v>1</v>
      </c>
      <c r="L271" s="86" t="s">
        <v>226</v>
      </c>
      <c r="M271" s="87" t="s">
        <v>227</v>
      </c>
      <c r="N271" s="87" t="s">
        <v>228</v>
      </c>
      <c r="O271" s="87" t="s">
        <v>546</v>
      </c>
      <c r="P271" s="9"/>
      <c r="Q271" s="165">
        <f>Q272</f>
        <v>378</v>
      </c>
      <c r="R271" s="165">
        <f>R272</f>
        <v>378</v>
      </c>
      <c r="S271" s="165">
        <f>S272</f>
        <v>378</v>
      </c>
    </row>
    <row r="272" spans="1:19" ht="18.75">
      <c r="A272" s="88"/>
      <c r="B272" s="89"/>
      <c r="C272" s="97"/>
      <c r="D272" s="102"/>
      <c r="E272" s="105"/>
      <c r="F272" s="105"/>
      <c r="G272" s="80"/>
      <c r="H272" s="10" t="s">
        <v>310</v>
      </c>
      <c r="I272" s="9">
        <v>668</v>
      </c>
      <c r="J272" s="15">
        <v>8</v>
      </c>
      <c r="K272" s="15">
        <v>1</v>
      </c>
      <c r="L272" s="86" t="s">
        <v>226</v>
      </c>
      <c r="M272" s="87" t="s">
        <v>227</v>
      </c>
      <c r="N272" s="87" t="s">
        <v>228</v>
      </c>
      <c r="O272" s="87" t="s">
        <v>546</v>
      </c>
      <c r="P272" s="9">
        <v>610</v>
      </c>
      <c r="Q272" s="165">
        <v>378</v>
      </c>
      <c r="R272" s="172">
        <v>378</v>
      </c>
      <c r="S272" s="172">
        <v>378</v>
      </c>
    </row>
    <row r="273" spans="1:19" ht="31.5">
      <c r="A273" s="88"/>
      <c r="B273" s="89"/>
      <c r="C273" s="105"/>
      <c r="D273" s="102"/>
      <c r="E273" s="105"/>
      <c r="F273" s="105"/>
      <c r="G273" s="80"/>
      <c r="H273" s="223" t="s">
        <v>292</v>
      </c>
      <c r="I273" s="9">
        <v>668</v>
      </c>
      <c r="J273" s="15">
        <v>8</v>
      </c>
      <c r="K273" s="15">
        <v>1</v>
      </c>
      <c r="L273" s="86" t="s">
        <v>226</v>
      </c>
      <c r="M273" s="87" t="s">
        <v>227</v>
      </c>
      <c r="N273" s="87" t="s">
        <v>243</v>
      </c>
      <c r="O273" s="87" t="s">
        <v>268</v>
      </c>
      <c r="P273" s="9"/>
      <c r="Q273" s="165">
        <f>Q274+Q276</f>
        <v>16909.9</v>
      </c>
      <c r="R273" s="165">
        <f>R274+R276</f>
        <v>19046.1</v>
      </c>
      <c r="S273" s="165">
        <f>S274+S276</f>
        <v>19634.1</v>
      </c>
    </row>
    <row r="274" spans="1:19" ht="18.75">
      <c r="A274" s="90"/>
      <c r="B274" s="89"/>
      <c r="C274" s="88"/>
      <c r="D274" s="416">
        <v>5220000</v>
      </c>
      <c r="E274" s="417"/>
      <c r="F274" s="417"/>
      <c r="G274" s="80">
        <v>622</v>
      </c>
      <c r="H274" s="10" t="s">
        <v>9</v>
      </c>
      <c r="I274" s="9">
        <v>668</v>
      </c>
      <c r="J274" s="15">
        <v>8</v>
      </c>
      <c r="K274" s="15">
        <v>1</v>
      </c>
      <c r="L274" s="86" t="s">
        <v>226</v>
      </c>
      <c r="M274" s="87" t="s">
        <v>227</v>
      </c>
      <c r="N274" s="87" t="s">
        <v>243</v>
      </c>
      <c r="O274" s="87" t="s">
        <v>10</v>
      </c>
      <c r="P274" s="9"/>
      <c r="Q274" s="165">
        <f>Q275</f>
        <v>8423.8</v>
      </c>
      <c r="R274" s="165">
        <f>R275</f>
        <v>10000</v>
      </c>
      <c r="S274" s="165">
        <f>S275</f>
        <v>10000</v>
      </c>
    </row>
    <row r="275" spans="1:19" ht="18.75">
      <c r="A275" s="88"/>
      <c r="B275" s="89"/>
      <c r="C275" s="97"/>
      <c r="D275" s="102"/>
      <c r="E275" s="105"/>
      <c r="F275" s="105"/>
      <c r="G275" s="80"/>
      <c r="H275" s="10" t="s">
        <v>310</v>
      </c>
      <c r="I275" s="5">
        <v>668</v>
      </c>
      <c r="J275" s="15">
        <v>8</v>
      </c>
      <c r="K275" s="15">
        <v>1</v>
      </c>
      <c r="L275" s="86" t="s">
        <v>226</v>
      </c>
      <c r="M275" s="87" t="s">
        <v>227</v>
      </c>
      <c r="N275" s="87" t="s">
        <v>243</v>
      </c>
      <c r="O275" s="87" t="s">
        <v>10</v>
      </c>
      <c r="P275" s="9">
        <v>610</v>
      </c>
      <c r="Q275" s="165">
        <v>8423.8</v>
      </c>
      <c r="R275" s="165">
        <v>10000</v>
      </c>
      <c r="S275" s="165">
        <v>10000</v>
      </c>
    </row>
    <row r="276" spans="1:19" ht="31.5">
      <c r="A276" s="88"/>
      <c r="B276" s="89"/>
      <c r="C276" s="97"/>
      <c r="D276" s="102"/>
      <c r="E276" s="105"/>
      <c r="F276" s="105"/>
      <c r="G276" s="80"/>
      <c r="H276" s="2" t="s">
        <v>387</v>
      </c>
      <c r="I276" s="5">
        <v>668</v>
      </c>
      <c r="J276" s="15">
        <v>8</v>
      </c>
      <c r="K276" s="15">
        <v>1</v>
      </c>
      <c r="L276" s="86" t="s">
        <v>226</v>
      </c>
      <c r="M276" s="87" t="s">
        <v>227</v>
      </c>
      <c r="N276" s="87" t="s">
        <v>243</v>
      </c>
      <c r="O276" s="87" t="s">
        <v>386</v>
      </c>
      <c r="P276" s="9"/>
      <c r="Q276" s="165">
        <f>Q277</f>
        <v>8486.1</v>
      </c>
      <c r="R276" s="165">
        <f>R277</f>
        <v>9046.1</v>
      </c>
      <c r="S276" s="165">
        <f>S277</f>
        <v>9634.1</v>
      </c>
    </row>
    <row r="277" spans="1:19" ht="18.75">
      <c r="A277" s="88"/>
      <c r="B277" s="89"/>
      <c r="C277" s="97"/>
      <c r="D277" s="102"/>
      <c r="E277" s="105"/>
      <c r="F277" s="105"/>
      <c r="G277" s="80"/>
      <c r="H277" s="10" t="s">
        <v>310</v>
      </c>
      <c r="I277" s="9">
        <v>668</v>
      </c>
      <c r="J277" s="15">
        <v>8</v>
      </c>
      <c r="K277" s="15">
        <v>1</v>
      </c>
      <c r="L277" s="86" t="s">
        <v>226</v>
      </c>
      <c r="M277" s="87" t="s">
        <v>227</v>
      </c>
      <c r="N277" s="87" t="s">
        <v>243</v>
      </c>
      <c r="O277" s="87" t="s">
        <v>386</v>
      </c>
      <c r="P277" s="9">
        <v>610</v>
      </c>
      <c r="Q277" s="165">
        <v>8486.1</v>
      </c>
      <c r="R277" s="172">
        <v>9046.1</v>
      </c>
      <c r="S277" s="172">
        <v>9634.1</v>
      </c>
    </row>
    <row r="278" spans="1:19" ht="31.5">
      <c r="A278" s="88"/>
      <c r="B278" s="89"/>
      <c r="C278" s="105"/>
      <c r="D278" s="102"/>
      <c r="E278" s="105"/>
      <c r="F278" s="105"/>
      <c r="G278" s="80"/>
      <c r="H278" s="223" t="s">
        <v>605</v>
      </c>
      <c r="I278" s="9">
        <v>668</v>
      </c>
      <c r="J278" s="15">
        <v>8</v>
      </c>
      <c r="K278" s="15">
        <v>1</v>
      </c>
      <c r="L278" s="86" t="s">
        <v>226</v>
      </c>
      <c r="M278" s="87" t="s">
        <v>227</v>
      </c>
      <c r="N278" s="87" t="s">
        <v>244</v>
      </c>
      <c r="O278" s="87" t="s">
        <v>268</v>
      </c>
      <c r="P278" s="9"/>
      <c r="Q278" s="165">
        <f>Q279+Q282</f>
        <v>4840.8</v>
      </c>
      <c r="R278" s="165">
        <f>R279+R282</f>
        <v>370</v>
      </c>
      <c r="S278" s="165">
        <f>S279+S282</f>
        <v>400</v>
      </c>
    </row>
    <row r="279" spans="1:19" ht="18.75">
      <c r="A279" s="90"/>
      <c r="B279" s="89"/>
      <c r="C279" s="88"/>
      <c r="D279" s="416">
        <v>5220000</v>
      </c>
      <c r="E279" s="417"/>
      <c r="F279" s="417"/>
      <c r="G279" s="80">
        <v>622</v>
      </c>
      <c r="H279" s="10" t="s">
        <v>9</v>
      </c>
      <c r="I279" s="9">
        <v>668</v>
      </c>
      <c r="J279" s="15">
        <v>8</v>
      </c>
      <c r="K279" s="15">
        <v>1</v>
      </c>
      <c r="L279" s="86" t="s">
        <v>226</v>
      </c>
      <c r="M279" s="87" t="s">
        <v>227</v>
      </c>
      <c r="N279" s="87" t="s">
        <v>244</v>
      </c>
      <c r="O279" s="87" t="s">
        <v>10</v>
      </c>
      <c r="P279" s="9"/>
      <c r="Q279" s="165">
        <f>Q280+Q281</f>
        <v>2570</v>
      </c>
      <c r="R279" s="165">
        <f>R280+R281</f>
        <v>370</v>
      </c>
      <c r="S279" s="165">
        <f>S280+S281</f>
        <v>400</v>
      </c>
    </row>
    <row r="280" spans="1:19" ht="18.75">
      <c r="A280" s="90"/>
      <c r="B280" s="89"/>
      <c r="C280" s="105"/>
      <c r="D280" s="98"/>
      <c r="E280" s="93"/>
      <c r="F280" s="93"/>
      <c r="G280" s="80"/>
      <c r="H280" s="4" t="s">
        <v>308</v>
      </c>
      <c r="I280" s="9">
        <v>668</v>
      </c>
      <c r="J280" s="15">
        <v>8</v>
      </c>
      <c r="K280" s="15">
        <v>1</v>
      </c>
      <c r="L280" s="86" t="s">
        <v>226</v>
      </c>
      <c r="M280" s="87" t="s">
        <v>227</v>
      </c>
      <c r="N280" s="87" t="s">
        <v>244</v>
      </c>
      <c r="O280" s="87" t="s">
        <v>10</v>
      </c>
      <c r="P280" s="9">
        <v>240</v>
      </c>
      <c r="Q280" s="165">
        <v>2200</v>
      </c>
      <c r="R280" s="165">
        <v>0</v>
      </c>
      <c r="S280" s="165">
        <v>0</v>
      </c>
    </row>
    <row r="281" spans="1:19" ht="18.75">
      <c r="A281" s="88"/>
      <c r="B281" s="89"/>
      <c r="C281" s="97"/>
      <c r="D281" s="102"/>
      <c r="E281" s="105"/>
      <c r="F281" s="105"/>
      <c r="G281" s="80"/>
      <c r="H281" s="10" t="s">
        <v>310</v>
      </c>
      <c r="I281" s="5">
        <v>668</v>
      </c>
      <c r="J281" s="15">
        <v>8</v>
      </c>
      <c r="K281" s="15">
        <v>1</v>
      </c>
      <c r="L281" s="86" t="s">
        <v>226</v>
      </c>
      <c r="M281" s="87" t="s">
        <v>227</v>
      </c>
      <c r="N281" s="87" t="s">
        <v>244</v>
      </c>
      <c r="O281" s="87" t="s">
        <v>10</v>
      </c>
      <c r="P281" s="9">
        <v>610</v>
      </c>
      <c r="Q281" s="165">
        <v>370</v>
      </c>
      <c r="R281" s="165">
        <v>370</v>
      </c>
      <c r="S281" s="165">
        <v>400</v>
      </c>
    </row>
    <row r="282" spans="1:19" ht="31.5">
      <c r="A282" s="88"/>
      <c r="B282" s="89"/>
      <c r="C282" s="97"/>
      <c r="D282" s="102"/>
      <c r="E282" s="105"/>
      <c r="F282" s="105"/>
      <c r="G282" s="80"/>
      <c r="H282" s="2" t="s">
        <v>603</v>
      </c>
      <c r="I282" s="5">
        <v>668</v>
      </c>
      <c r="J282" s="15">
        <v>8</v>
      </c>
      <c r="K282" s="15">
        <v>1</v>
      </c>
      <c r="L282" s="86" t="s">
        <v>226</v>
      </c>
      <c r="M282" s="87" t="s">
        <v>227</v>
      </c>
      <c r="N282" s="87" t="s">
        <v>244</v>
      </c>
      <c r="O282" s="87" t="s">
        <v>545</v>
      </c>
      <c r="P282" s="9"/>
      <c r="Q282" s="165">
        <f>Q283</f>
        <v>2270.8</v>
      </c>
      <c r="R282" s="165">
        <f>R283</f>
        <v>0</v>
      </c>
      <c r="S282" s="165">
        <f>S283</f>
        <v>0</v>
      </c>
    </row>
    <row r="283" spans="1:19" ht="18.75">
      <c r="A283" s="88"/>
      <c r="B283" s="89"/>
      <c r="C283" s="97"/>
      <c r="D283" s="102"/>
      <c r="E283" s="105"/>
      <c r="F283" s="105"/>
      <c r="G283" s="80"/>
      <c r="H283" s="10" t="s">
        <v>310</v>
      </c>
      <c r="I283" s="9">
        <v>668</v>
      </c>
      <c r="J283" s="15">
        <v>8</v>
      </c>
      <c r="K283" s="15">
        <v>1</v>
      </c>
      <c r="L283" s="86" t="s">
        <v>226</v>
      </c>
      <c r="M283" s="87" t="s">
        <v>227</v>
      </c>
      <c r="N283" s="87" t="s">
        <v>244</v>
      </c>
      <c r="O283" s="87" t="s">
        <v>545</v>
      </c>
      <c r="P283" s="9">
        <v>610</v>
      </c>
      <c r="Q283" s="165">
        <v>2270.8</v>
      </c>
      <c r="R283" s="172">
        <v>0</v>
      </c>
      <c r="S283" s="172">
        <v>0</v>
      </c>
    </row>
    <row r="284" spans="1:19" s="146" customFormat="1" ht="19.5">
      <c r="A284" s="121"/>
      <c r="B284" s="122"/>
      <c r="C284" s="138"/>
      <c r="D284" s="169"/>
      <c r="E284" s="138"/>
      <c r="F284" s="138"/>
      <c r="G284" s="115"/>
      <c r="H284" s="301" t="s">
        <v>254</v>
      </c>
      <c r="I284" s="117">
        <v>668</v>
      </c>
      <c r="J284" s="118">
        <v>9</v>
      </c>
      <c r="K284" s="118" t="s">
        <v>269</v>
      </c>
      <c r="L284" s="119"/>
      <c r="M284" s="120"/>
      <c r="N284" s="120"/>
      <c r="O284" s="120"/>
      <c r="P284" s="117"/>
      <c r="Q284" s="164">
        <f>Q285</f>
        <v>198.5</v>
      </c>
      <c r="R284" s="164">
        <f aca="true" t="shared" si="40" ref="R284:S288">R285</f>
        <v>198.5</v>
      </c>
      <c r="S284" s="164">
        <f t="shared" si="40"/>
        <v>198.5</v>
      </c>
    </row>
    <row r="285" spans="1:19" s="146" customFormat="1" ht="19.5">
      <c r="A285" s="121"/>
      <c r="B285" s="122"/>
      <c r="C285" s="121"/>
      <c r="D285" s="414">
        <v>5220000</v>
      </c>
      <c r="E285" s="415"/>
      <c r="F285" s="415"/>
      <c r="G285" s="115">
        <v>622</v>
      </c>
      <c r="H285" s="301" t="s">
        <v>231</v>
      </c>
      <c r="I285" s="117">
        <v>668</v>
      </c>
      <c r="J285" s="118">
        <v>9</v>
      </c>
      <c r="K285" s="118">
        <v>7</v>
      </c>
      <c r="L285" s="119"/>
      <c r="M285" s="120"/>
      <c r="N285" s="120"/>
      <c r="O285" s="120"/>
      <c r="P285" s="117"/>
      <c r="Q285" s="164">
        <f>Q286</f>
        <v>198.5</v>
      </c>
      <c r="R285" s="164">
        <f t="shared" si="40"/>
        <v>198.5</v>
      </c>
      <c r="S285" s="164">
        <f t="shared" si="40"/>
        <v>198.5</v>
      </c>
    </row>
    <row r="286" spans="1:19" ht="31.5">
      <c r="A286" s="88"/>
      <c r="B286" s="89"/>
      <c r="C286" s="97"/>
      <c r="D286" s="102"/>
      <c r="E286" s="105"/>
      <c r="F286" s="105"/>
      <c r="G286" s="80"/>
      <c r="H286" s="10" t="s">
        <v>570</v>
      </c>
      <c r="I286" s="5">
        <v>668</v>
      </c>
      <c r="J286" s="15">
        <v>9</v>
      </c>
      <c r="K286" s="15">
        <v>7</v>
      </c>
      <c r="L286" s="86" t="s">
        <v>540</v>
      </c>
      <c r="M286" s="87" t="s">
        <v>227</v>
      </c>
      <c r="N286" s="87" t="s">
        <v>236</v>
      </c>
      <c r="O286" s="87" t="s">
        <v>268</v>
      </c>
      <c r="P286" s="9"/>
      <c r="Q286" s="165">
        <f>Q287</f>
        <v>198.5</v>
      </c>
      <c r="R286" s="165">
        <f t="shared" si="40"/>
        <v>198.5</v>
      </c>
      <c r="S286" s="165">
        <f t="shared" si="40"/>
        <v>198.5</v>
      </c>
    </row>
    <row r="287" spans="1:19" ht="31.5">
      <c r="A287" s="88"/>
      <c r="B287" s="89"/>
      <c r="C287" s="97"/>
      <c r="D287" s="102"/>
      <c r="E287" s="105"/>
      <c r="F287" s="105"/>
      <c r="G287" s="80"/>
      <c r="H287" s="2" t="s">
        <v>572</v>
      </c>
      <c r="I287" s="5">
        <v>668</v>
      </c>
      <c r="J287" s="15">
        <v>9</v>
      </c>
      <c r="K287" s="15">
        <v>7</v>
      </c>
      <c r="L287" s="86" t="s">
        <v>540</v>
      </c>
      <c r="M287" s="87" t="s">
        <v>227</v>
      </c>
      <c r="N287" s="87" t="s">
        <v>230</v>
      </c>
      <c r="O287" s="87" t="s">
        <v>268</v>
      </c>
      <c r="P287" s="9"/>
      <c r="Q287" s="165">
        <f>Q288</f>
        <v>198.5</v>
      </c>
      <c r="R287" s="165">
        <f t="shared" si="40"/>
        <v>198.5</v>
      </c>
      <c r="S287" s="165">
        <f t="shared" si="40"/>
        <v>198.5</v>
      </c>
    </row>
    <row r="288" spans="1:19" ht="47.25">
      <c r="A288" s="88"/>
      <c r="B288" s="89"/>
      <c r="C288" s="97"/>
      <c r="D288" s="102"/>
      <c r="E288" s="105"/>
      <c r="F288" s="105"/>
      <c r="G288" s="80"/>
      <c r="H288" s="2" t="s">
        <v>307</v>
      </c>
      <c r="I288" s="9">
        <v>668</v>
      </c>
      <c r="J288" s="15">
        <v>9</v>
      </c>
      <c r="K288" s="15">
        <v>7</v>
      </c>
      <c r="L288" s="86" t="s">
        <v>540</v>
      </c>
      <c r="M288" s="87" t="s">
        <v>227</v>
      </c>
      <c r="N288" s="87" t="s">
        <v>230</v>
      </c>
      <c r="O288" s="87" t="s">
        <v>273</v>
      </c>
      <c r="P288" s="9"/>
      <c r="Q288" s="165">
        <f>Q289</f>
        <v>198.5</v>
      </c>
      <c r="R288" s="165">
        <f t="shared" si="40"/>
        <v>198.5</v>
      </c>
      <c r="S288" s="165">
        <f t="shared" si="40"/>
        <v>198.5</v>
      </c>
    </row>
    <row r="289" spans="1:19" ht="18.75">
      <c r="A289" s="88"/>
      <c r="B289" s="89"/>
      <c r="C289" s="105"/>
      <c r="D289" s="102"/>
      <c r="E289" s="105"/>
      <c r="F289" s="105"/>
      <c r="G289" s="80"/>
      <c r="H289" s="4" t="s">
        <v>308</v>
      </c>
      <c r="I289" s="9">
        <v>668</v>
      </c>
      <c r="J289" s="15">
        <v>9</v>
      </c>
      <c r="K289" s="15">
        <v>7</v>
      </c>
      <c r="L289" s="86" t="s">
        <v>540</v>
      </c>
      <c r="M289" s="87" t="s">
        <v>227</v>
      </c>
      <c r="N289" s="87" t="s">
        <v>230</v>
      </c>
      <c r="O289" s="87" t="s">
        <v>273</v>
      </c>
      <c r="P289" s="9">
        <v>240</v>
      </c>
      <c r="Q289" s="165">
        <v>198.5</v>
      </c>
      <c r="R289" s="165">
        <v>198.5</v>
      </c>
      <c r="S289" s="165">
        <v>198.5</v>
      </c>
    </row>
    <row r="290" spans="1:19" s="146" customFormat="1" ht="19.5">
      <c r="A290" s="121"/>
      <c r="B290" s="122"/>
      <c r="C290" s="121"/>
      <c r="D290" s="414">
        <v>5220000</v>
      </c>
      <c r="E290" s="415"/>
      <c r="F290" s="415"/>
      <c r="G290" s="115">
        <v>622</v>
      </c>
      <c r="H290" s="301" t="s">
        <v>255</v>
      </c>
      <c r="I290" s="117">
        <v>668</v>
      </c>
      <c r="J290" s="118">
        <v>10</v>
      </c>
      <c r="K290" s="118" t="s">
        <v>269</v>
      </c>
      <c r="L290" s="119"/>
      <c r="M290" s="120"/>
      <c r="N290" s="120"/>
      <c r="O290" s="120"/>
      <c r="P290" s="117"/>
      <c r="Q290" s="164">
        <f>Q291+Q296+Q305</f>
        <v>5037.8</v>
      </c>
      <c r="R290" s="164">
        <f>R291+R296+R305</f>
        <v>4956.200000000001</v>
      </c>
      <c r="S290" s="164">
        <f>S291+S296+S305</f>
        <v>4995.4</v>
      </c>
    </row>
    <row r="291" spans="1:19" s="146" customFormat="1" ht="19.5">
      <c r="A291" s="121"/>
      <c r="B291" s="122"/>
      <c r="C291" s="136"/>
      <c r="D291" s="169"/>
      <c r="E291" s="138"/>
      <c r="F291" s="138"/>
      <c r="G291" s="115"/>
      <c r="H291" s="332" t="s">
        <v>84</v>
      </c>
      <c r="I291" s="125">
        <v>668</v>
      </c>
      <c r="J291" s="118">
        <v>10</v>
      </c>
      <c r="K291" s="118">
        <v>1</v>
      </c>
      <c r="L291" s="119"/>
      <c r="M291" s="120"/>
      <c r="N291" s="120"/>
      <c r="O291" s="120"/>
      <c r="P291" s="117"/>
      <c r="Q291" s="164">
        <f>Q292</f>
        <v>2160</v>
      </c>
      <c r="R291" s="164">
        <f aca="true" t="shared" si="41" ref="R291:S294">R292</f>
        <v>2160</v>
      </c>
      <c r="S291" s="164">
        <f t="shared" si="41"/>
        <v>2160</v>
      </c>
    </row>
    <row r="292" spans="1:19" ht="31.5">
      <c r="A292" s="88"/>
      <c r="B292" s="89"/>
      <c r="C292" s="105"/>
      <c r="D292" s="102"/>
      <c r="E292" s="105"/>
      <c r="F292" s="105"/>
      <c r="G292" s="80"/>
      <c r="H292" s="10" t="s">
        <v>570</v>
      </c>
      <c r="I292" s="9">
        <v>668</v>
      </c>
      <c r="J292" s="15">
        <v>10</v>
      </c>
      <c r="K292" s="15">
        <v>1</v>
      </c>
      <c r="L292" s="86" t="s">
        <v>540</v>
      </c>
      <c r="M292" s="87" t="s">
        <v>227</v>
      </c>
      <c r="N292" s="87" t="s">
        <v>236</v>
      </c>
      <c r="O292" s="87" t="s">
        <v>268</v>
      </c>
      <c r="P292" s="9"/>
      <c r="Q292" s="165">
        <f>Q293</f>
        <v>2160</v>
      </c>
      <c r="R292" s="165">
        <f t="shared" si="41"/>
        <v>2160</v>
      </c>
      <c r="S292" s="165">
        <f t="shared" si="41"/>
        <v>2160</v>
      </c>
    </row>
    <row r="293" spans="1:19" ht="31.5">
      <c r="A293" s="90"/>
      <c r="B293" s="89"/>
      <c r="C293" s="88"/>
      <c r="D293" s="416">
        <v>5220000</v>
      </c>
      <c r="E293" s="417"/>
      <c r="F293" s="417"/>
      <c r="G293" s="80">
        <v>622</v>
      </c>
      <c r="H293" s="10" t="s">
        <v>606</v>
      </c>
      <c r="I293" s="9">
        <v>668</v>
      </c>
      <c r="J293" s="15">
        <v>10</v>
      </c>
      <c r="K293" s="15">
        <v>1</v>
      </c>
      <c r="L293" s="86" t="s">
        <v>540</v>
      </c>
      <c r="M293" s="87" t="s">
        <v>227</v>
      </c>
      <c r="N293" s="87" t="s">
        <v>232</v>
      </c>
      <c r="O293" s="87" t="s">
        <v>268</v>
      </c>
      <c r="P293" s="9"/>
      <c r="Q293" s="165">
        <f>Q294</f>
        <v>2160</v>
      </c>
      <c r="R293" s="165">
        <f t="shared" si="41"/>
        <v>2160</v>
      </c>
      <c r="S293" s="165">
        <f t="shared" si="41"/>
        <v>2160</v>
      </c>
    </row>
    <row r="294" spans="1:19" ht="18.75">
      <c r="A294" s="88"/>
      <c r="B294" s="89"/>
      <c r="C294" s="97"/>
      <c r="D294" s="102"/>
      <c r="E294" s="105"/>
      <c r="F294" s="105"/>
      <c r="G294" s="80"/>
      <c r="H294" s="2" t="s">
        <v>607</v>
      </c>
      <c r="I294" s="5">
        <v>668</v>
      </c>
      <c r="J294" s="15">
        <v>10</v>
      </c>
      <c r="K294" s="15">
        <v>1</v>
      </c>
      <c r="L294" s="86" t="s">
        <v>540</v>
      </c>
      <c r="M294" s="87" t="s">
        <v>227</v>
      </c>
      <c r="N294" s="87" t="s">
        <v>232</v>
      </c>
      <c r="O294" s="87" t="s">
        <v>38</v>
      </c>
      <c r="P294" s="9"/>
      <c r="Q294" s="165">
        <f>Q295</f>
        <v>2160</v>
      </c>
      <c r="R294" s="165">
        <f t="shared" si="41"/>
        <v>2160</v>
      </c>
      <c r="S294" s="165">
        <f t="shared" si="41"/>
        <v>2160</v>
      </c>
    </row>
    <row r="295" spans="1:19" ht="18.75">
      <c r="A295" s="88"/>
      <c r="B295" s="89"/>
      <c r="C295" s="105"/>
      <c r="D295" s="102"/>
      <c r="E295" s="105"/>
      <c r="F295" s="105"/>
      <c r="G295" s="80"/>
      <c r="H295" s="4" t="s">
        <v>312</v>
      </c>
      <c r="I295" s="9">
        <v>668</v>
      </c>
      <c r="J295" s="15">
        <v>10</v>
      </c>
      <c r="K295" s="15">
        <v>1</v>
      </c>
      <c r="L295" s="86" t="s">
        <v>540</v>
      </c>
      <c r="M295" s="87" t="s">
        <v>227</v>
      </c>
      <c r="N295" s="87" t="s">
        <v>232</v>
      </c>
      <c r="O295" s="87" t="s">
        <v>38</v>
      </c>
      <c r="P295" s="9">
        <v>310</v>
      </c>
      <c r="Q295" s="165">
        <v>2160</v>
      </c>
      <c r="R295" s="165">
        <v>2160</v>
      </c>
      <c r="S295" s="165">
        <v>2160</v>
      </c>
    </row>
    <row r="296" spans="1:19" s="146" customFormat="1" ht="19.5">
      <c r="A296" s="121"/>
      <c r="B296" s="122"/>
      <c r="C296" s="121"/>
      <c r="D296" s="414">
        <v>5220000</v>
      </c>
      <c r="E296" s="415"/>
      <c r="F296" s="415"/>
      <c r="G296" s="115">
        <v>622</v>
      </c>
      <c r="H296" s="313" t="s">
        <v>256</v>
      </c>
      <c r="I296" s="117">
        <v>668</v>
      </c>
      <c r="J296" s="118">
        <v>10</v>
      </c>
      <c r="K296" s="118">
        <v>3</v>
      </c>
      <c r="L296" s="119"/>
      <c r="M296" s="120"/>
      <c r="N296" s="120"/>
      <c r="O296" s="120"/>
      <c r="P296" s="117"/>
      <c r="Q296" s="164">
        <f>Q297+Q301</f>
        <v>1340.4</v>
      </c>
      <c r="R296" s="164">
        <f>R297+R301</f>
        <v>1258.8</v>
      </c>
      <c r="S296" s="164">
        <f>S297+S301</f>
        <v>1243</v>
      </c>
    </row>
    <row r="297" spans="1:19" ht="18.75">
      <c r="A297" s="88"/>
      <c r="B297" s="89"/>
      <c r="C297" s="105"/>
      <c r="D297" s="98"/>
      <c r="E297" s="93"/>
      <c r="F297" s="93"/>
      <c r="G297" s="80"/>
      <c r="H297" s="336" t="s">
        <v>600</v>
      </c>
      <c r="I297" s="9">
        <v>668</v>
      </c>
      <c r="J297" s="15">
        <v>10</v>
      </c>
      <c r="K297" s="15">
        <v>3</v>
      </c>
      <c r="L297" s="86" t="s">
        <v>237</v>
      </c>
      <c r="M297" s="87" t="s">
        <v>227</v>
      </c>
      <c r="N297" s="87" t="s">
        <v>236</v>
      </c>
      <c r="O297" s="87" t="s">
        <v>268</v>
      </c>
      <c r="P297" s="9"/>
      <c r="Q297" s="165">
        <f>Q298</f>
        <v>920.4</v>
      </c>
      <c r="R297" s="165">
        <f aca="true" t="shared" si="42" ref="R297:S299">R298</f>
        <v>838.8</v>
      </c>
      <c r="S297" s="165">
        <f t="shared" si="42"/>
        <v>823</v>
      </c>
    </row>
    <row r="298" spans="1:19" ht="18.75">
      <c r="A298" s="88"/>
      <c r="B298" s="89"/>
      <c r="C298" s="105"/>
      <c r="D298" s="98"/>
      <c r="E298" s="93"/>
      <c r="F298" s="93"/>
      <c r="G298" s="80"/>
      <c r="H298" s="336" t="s">
        <v>883</v>
      </c>
      <c r="I298" s="9">
        <v>668</v>
      </c>
      <c r="J298" s="15">
        <v>10</v>
      </c>
      <c r="K298" s="15">
        <v>3</v>
      </c>
      <c r="L298" s="86" t="s">
        <v>237</v>
      </c>
      <c r="M298" s="87" t="s">
        <v>227</v>
      </c>
      <c r="N298" s="87" t="s">
        <v>239</v>
      </c>
      <c r="O298" s="87" t="s">
        <v>268</v>
      </c>
      <c r="P298" s="9"/>
      <c r="Q298" s="165">
        <f>Q299</f>
        <v>920.4</v>
      </c>
      <c r="R298" s="165">
        <f t="shared" si="42"/>
        <v>838.8</v>
      </c>
      <c r="S298" s="165">
        <f t="shared" si="42"/>
        <v>823</v>
      </c>
    </row>
    <row r="299" spans="1:19" ht="18.75">
      <c r="A299" s="88"/>
      <c r="B299" s="89"/>
      <c r="C299" s="105"/>
      <c r="D299" s="98"/>
      <c r="E299" s="93"/>
      <c r="F299" s="93"/>
      <c r="G299" s="80"/>
      <c r="H299" s="336" t="s">
        <v>294</v>
      </c>
      <c r="I299" s="9">
        <v>668</v>
      </c>
      <c r="J299" s="15">
        <v>10</v>
      </c>
      <c r="K299" s="15">
        <v>3</v>
      </c>
      <c r="L299" s="86" t="s">
        <v>237</v>
      </c>
      <c r="M299" s="87" t="s">
        <v>227</v>
      </c>
      <c r="N299" s="87" t="s">
        <v>239</v>
      </c>
      <c r="O299" s="87" t="s">
        <v>16</v>
      </c>
      <c r="P299" s="9"/>
      <c r="Q299" s="165">
        <f>Q300</f>
        <v>920.4</v>
      </c>
      <c r="R299" s="165">
        <f t="shared" si="42"/>
        <v>838.8</v>
      </c>
      <c r="S299" s="165">
        <f t="shared" si="42"/>
        <v>823</v>
      </c>
    </row>
    <row r="300" spans="1:19" ht="18.75">
      <c r="A300" s="88"/>
      <c r="B300" s="89"/>
      <c r="C300" s="105"/>
      <c r="D300" s="98"/>
      <c r="E300" s="93"/>
      <c r="F300" s="93"/>
      <c r="G300" s="80"/>
      <c r="H300" s="336" t="s">
        <v>313</v>
      </c>
      <c r="I300" s="9">
        <v>668</v>
      </c>
      <c r="J300" s="15">
        <v>10</v>
      </c>
      <c r="K300" s="15">
        <v>3</v>
      </c>
      <c r="L300" s="86" t="s">
        <v>237</v>
      </c>
      <c r="M300" s="87" t="s">
        <v>227</v>
      </c>
      <c r="N300" s="87" t="s">
        <v>239</v>
      </c>
      <c r="O300" s="87" t="s">
        <v>16</v>
      </c>
      <c r="P300" s="9">
        <v>320</v>
      </c>
      <c r="Q300" s="165">
        <v>920.4</v>
      </c>
      <c r="R300" s="165">
        <v>838.8</v>
      </c>
      <c r="S300" s="165">
        <v>823</v>
      </c>
    </row>
    <row r="301" spans="1:19" ht="31.5">
      <c r="A301" s="88"/>
      <c r="B301" s="89"/>
      <c r="C301" s="97"/>
      <c r="D301" s="102"/>
      <c r="E301" s="105"/>
      <c r="F301" s="105"/>
      <c r="G301" s="80"/>
      <c r="H301" s="10" t="s">
        <v>570</v>
      </c>
      <c r="I301" s="5">
        <v>668</v>
      </c>
      <c r="J301" s="15">
        <v>10</v>
      </c>
      <c r="K301" s="15">
        <v>3</v>
      </c>
      <c r="L301" s="86" t="s">
        <v>540</v>
      </c>
      <c r="M301" s="87" t="s">
        <v>227</v>
      </c>
      <c r="N301" s="87" t="s">
        <v>236</v>
      </c>
      <c r="O301" s="87" t="s">
        <v>268</v>
      </c>
      <c r="P301" s="9"/>
      <c r="Q301" s="165">
        <f>Q302</f>
        <v>420</v>
      </c>
      <c r="R301" s="165">
        <f aca="true" t="shared" si="43" ref="R301:S303">R302</f>
        <v>420</v>
      </c>
      <c r="S301" s="165">
        <f t="shared" si="43"/>
        <v>420</v>
      </c>
    </row>
    <row r="302" spans="1:19" ht="31.5">
      <c r="A302" s="88"/>
      <c r="B302" s="89"/>
      <c r="C302" s="105"/>
      <c r="D302" s="102"/>
      <c r="E302" s="105"/>
      <c r="F302" s="105"/>
      <c r="G302" s="80"/>
      <c r="H302" s="10" t="s">
        <v>606</v>
      </c>
      <c r="I302" s="9">
        <v>668</v>
      </c>
      <c r="J302" s="15">
        <v>10</v>
      </c>
      <c r="K302" s="15">
        <v>3</v>
      </c>
      <c r="L302" s="86" t="s">
        <v>540</v>
      </c>
      <c r="M302" s="87" t="s">
        <v>227</v>
      </c>
      <c r="N302" s="87" t="s">
        <v>232</v>
      </c>
      <c r="O302" s="87" t="s">
        <v>268</v>
      </c>
      <c r="P302" s="9"/>
      <c r="Q302" s="165">
        <f>Q303</f>
        <v>420</v>
      </c>
      <c r="R302" s="165">
        <f t="shared" si="43"/>
        <v>420</v>
      </c>
      <c r="S302" s="165">
        <f t="shared" si="43"/>
        <v>420</v>
      </c>
    </row>
    <row r="303" spans="1:19" ht="18.75">
      <c r="A303" s="90"/>
      <c r="B303" s="89"/>
      <c r="C303" s="88"/>
      <c r="D303" s="416">
        <v>5220000</v>
      </c>
      <c r="E303" s="417"/>
      <c r="F303" s="417"/>
      <c r="G303" s="80">
        <v>622</v>
      </c>
      <c r="H303" s="10" t="s">
        <v>40</v>
      </c>
      <c r="I303" s="9">
        <v>668</v>
      </c>
      <c r="J303" s="15">
        <v>10</v>
      </c>
      <c r="K303" s="15">
        <v>3</v>
      </c>
      <c r="L303" s="86" t="s">
        <v>540</v>
      </c>
      <c r="M303" s="87" t="s">
        <v>227</v>
      </c>
      <c r="N303" s="87" t="s">
        <v>232</v>
      </c>
      <c r="O303" s="87" t="s">
        <v>39</v>
      </c>
      <c r="P303" s="9"/>
      <c r="Q303" s="165">
        <f>Q304</f>
        <v>420</v>
      </c>
      <c r="R303" s="165">
        <f t="shared" si="43"/>
        <v>420</v>
      </c>
      <c r="S303" s="165">
        <f t="shared" si="43"/>
        <v>420</v>
      </c>
    </row>
    <row r="304" spans="1:19" ht="18.75">
      <c r="A304" s="88"/>
      <c r="B304" s="89"/>
      <c r="C304" s="97"/>
      <c r="D304" s="102"/>
      <c r="E304" s="105"/>
      <c r="F304" s="105"/>
      <c r="G304" s="80"/>
      <c r="H304" s="4" t="s">
        <v>312</v>
      </c>
      <c r="I304" s="5">
        <v>668</v>
      </c>
      <c r="J304" s="15">
        <v>10</v>
      </c>
      <c r="K304" s="15">
        <v>3</v>
      </c>
      <c r="L304" s="86" t="s">
        <v>540</v>
      </c>
      <c r="M304" s="87" t="s">
        <v>227</v>
      </c>
      <c r="N304" s="87" t="s">
        <v>232</v>
      </c>
      <c r="O304" s="87" t="s">
        <v>39</v>
      </c>
      <c r="P304" s="9">
        <v>310</v>
      </c>
      <c r="Q304" s="165">
        <v>420</v>
      </c>
      <c r="R304" s="165">
        <v>420</v>
      </c>
      <c r="S304" s="165">
        <v>420</v>
      </c>
    </row>
    <row r="305" spans="1:19" s="146" customFormat="1" ht="19.5">
      <c r="A305" s="121"/>
      <c r="B305" s="122"/>
      <c r="C305" s="138"/>
      <c r="D305" s="169"/>
      <c r="E305" s="138"/>
      <c r="F305" s="138"/>
      <c r="G305" s="115"/>
      <c r="H305" s="332" t="s">
        <v>214</v>
      </c>
      <c r="I305" s="117">
        <v>668</v>
      </c>
      <c r="J305" s="118">
        <v>10</v>
      </c>
      <c r="K305" s="118">
        <v>6</v>
      </c>
      <c r="L305" s="119"/>
      <c r="M305" s="120"/>
      <c r="N305" s="120"/>
      <c r="O305" s="120"/>
      <c r="P305" s="117"/>
      <c r="Q305" s="164">
        <f>Q306+Q310</f>
        <v>1537.4</v>
      </c>
      <c r="R305" s="164">
        <f>R306+R310</f>
        <v>1537.4</v>
      </c>
      <c r="S305" s="164">
        <f>S306+S310</f>
        <v>1592.4</v>
      </c>
    </row>
    <row r="306" spans="1:19" ht="31.5">
      <c r="A306" s="90"/>
      <c r="B306" s="89"/>
      <c r="C306" s="88"/>
      <c r="D306" s="416">
        <v>5220000</v>
      </c>
      <c r="E306" s="417"/>
      <c r="F306" s="417"/>
      <c r="G306" s="80">
        <v>622</v>
      </c>
      <c r="H306" s="10" t="s">
        <v>570</v>
      </c>
      <c r="I306" s="9">
        <v>668</v>
      </c>
      <c r="J306" s="15">
        <v>10</v>
      </c>
      <c r="K306" s="15">
        <v>6</v>
      </c>
      <c r="L306" s="86" t="s">
        <v>540</v>
      </c>
      <c r="M306" s="87" t="s">
        <v>227</v>
      </c>
      <c r="N306" s="87" t="s">
        <v>236</v>
      </c>
      <c r="O306" s="87" t="s">
        <v>268</v>
      </c>
      <c r="P306" s="9"/>
      <c r="Q306" s="165">
        <f>Q307</f>
        <v>1492.4</v>
      </c>
      <c r="R306" s="165">
        <f aca="true" t="shared" si="44" ref="R306:S308">R307</f>
        <v>1492.4</v>
      </c>
      <c r="S306" s="165">
        <f t="shared" si="44"/>
        <v>1492.4</v>
      </c>
    </row>
    <row r="307" spans="1:19" ht="31.5">
      <c r="A307" s="88"/>
      <c r="B307" s="89"/>
      <c r="C307" s="97"/>
      <c r="D307" s="102"/>
      <c r="E307" s="105"/>
      <c r="F307" s="105"/>
      <c r="G307" s="80"/>
      <c r="H307" s="2" t="s">
        <v>572</v>
      </c>
      <c r="I307" s="5">
        <v>668</v>
      </c>
      <c r="J307" s="15">
        <v>10</v>
      </c>
      <c r="K307" s="15">
        <v>6</v>
      </c>
      <c r="L307" s="86" t="s">
        <v>540</v>
      </c>
      <c r="M307" s="87" t="s">
        <v>227</v>
      </c>
      <c r="N307" s="87" t="s">
        <v>230</v>
      </c>
      <c r="O307" s="87" t="s">
        <v>268</v>
      </c>
      <c r="P307" s="9"/>
      <c r="Q307" s="165">
        <f>Q308</f>
        <v>1492.4</v>
      </c>
      <c r="R307" s="165">
        <f t="shared" si="44"/>
        <v>1492.4</v>
      </c>
      <c r="S307" s="165">
        <f t="shared" si="44"/>
        <v>1492.4</v>
      </c>
    </row>
    <row r="308" spans="1:19" ht="18.75">
      <c r="A308" s="88"/>
      <c r="B308" s="89"/>
      <c r="C308" s="105"/>
      <c r="D308" s="102"/>
      <c r="E308" s="105"/>
      <c r="F308" s="105"/>
      <c r="G308" s="80"/>
      <c r="H308" s="223" t="s">
        <v>353</v>
      </c>
      <c r="I308" s="9">
        <v>668</v>
      </c>
      <c r="J308" s="15">
        <v>10</v>
      </c>
      <c r="K308" s="15">
        <v>6</v>
      </c>
      <c r="L308" s="86" t="s">
        <v>540</v>
      </c>
      <c r="M308" s="87" t="s">
        <v>227</v>
      </c>
      <c r="N308" s="87" t="s">
        <v>230</v>
      </c>
      <c r="O308" s="87" t="s">
        <v>352</v>
      </c>
      <c r="P308" s="9"/>
      <c r="Q308" s="165">
        <f>Q309</f>
        <v>1492.4</v>
      </c>
      <c r="R308" s="165">
        <f t="shared" si="44"/>
        <v>1492.4</v>
      </c>
      <c r="S308" s="165">
        <f t="shared" si="44"/>
        <v>1492.4</v>
      </c>
    </row>
    <row r="309" spans="1:19" ht="18.75">
      <c r="A309" s="90"/>
      <c r="B309" s="89"/>
      <c r="C309" s="88"/>
      <c r="D309" s="416">
        <v>5220000</v>
      </c>
      <c r="E309" s="417"/>
      <c r="F309" s="417"/>
      <c r="G309" s="80">
        <v>622</v>
      </c>
      <c r="H309" s="10" t="s">
        <v>211</v>
      </c>
      <c r="I309" s="9">
        <v>668</v>
      </c>
      <c r="J309" s="15">
        <v>10</v>
      </c>
      <c r="K309" s="15">
        <v>6</v>
      </c>
      <c r="L309" s="86" t="s">
        <v>540</v>
      </c>
      <c r="M309" s="87" t="s">
        <v>227</v>
      </c>
      <c r="N309" s="87" t="s">
        <v>230</v>
      </c>
      <c r="O309" s="87" t="s">
        <v>352</v>
      </c>
      <c r="P309" s="9">
        <v>120</v>
      </c>
      <c r="Q309" s="165">
        <v>1492.4</v>
      </c>
      <c r="R309" s="165">
        <v>1492.4</v>
      </c>
      <c r="S309" s="165">
        <v>1492.4</v>
      </c>
    </row>
    <row r="310" spans="1:19" ht="31.5">
      <c r="A310" s="88"/>
      <c r="B310" s="89"/>
      <c r="C310" s="97"/>
      <c r="D310" s="102"/>
      <c r="E310" s="105"/>
      <c r="F310" s="105"/>
      <c r="G310" s="80"/>
      <c r="H310" s="2" t="s">
        <v>608</v>
      </c>
      <c r="I310" s="5">
        <v>668</v>
      </c>
      <c r="J310" s="15">
        <v>10</v>
      </c>
      <c r="K310" s="15">
        <v>6</v>
      </c>
      <c r="L310" s="86" t="s">
        <v>548</v>
      </c>
      <c r="M310" s="87" t="s">
        <v>227</v>
      </c>
      <c r="N310" s="87" t="s">
        <v>236</v>
      </c>
      <c r="O310" s="87" t="s">
        <v>268</v>
      </c>
      <c r="P310" s="9"/>
      <c r="Q310" s="165">
        <f>Q311</f>
        <v>45</v>
      </c>
      <c r="R310" s="165">
        <f aca="true" t="shared" si="45" ref="R310:S312">R311</f>
        <v>45</v>
      </c>
      <c r="S310" s="165">
        <f t="shared" si="45"/>
        <v>100</v>
      </c>
    </row>
    <row r="311" spans="1:19" ht="31.5">
      <c r="A311" s="90"/>
      <c r="B311" s="89"/>
      <c r="C311" s="88"/>
      <c r="D311" s="416">
        <v>5220000</v>
      </c>
      <c r="E311" s="417"/>
      <c r="F311" s="417"/>
      <c r="G311" s="80">
        <v>622</v>
      </c>
      <c r="H311" s="10" t="s">
        <v>609</v>
      </c>
      <c r="I311" s="9">
        <v>668</v>
      </c>
      <c r="J311" s="15">
        <v>10</v>
      </c>
      <c r="K311" s="15">
        <v>6</v>
      </c>
      <c r="L311" s="86" t="s">
        <v>548</v>
      </c>
      <c r="M311" s="87" t="s">
        <v>227</v>
      </c>
      <c r="N311" s="87" t="s">
        <v>244</v>
      </c>
      <c r="O311" s="87" t="s">
        <v>268</v>
      </c>
      <c r="P311" s="9"/>
      <c r="Q311" s="165">
        <f>Q312</f>
        <v>45</v>
      </c>
      <c r="R311" s="165">
        <f t="shared" si="45"/>
        <v>45</v>
      </c>
      <c r="S311" s="165">
        <f t="shared" si="45"/>
        <v>100</v>
      </c>
    </row>
    <row r="312" spans="1:19" ht="18.75">
      <c r="A312" s="88"/>
      <c r="B312" s="89"/>
      <c r="C312" s="97"/>
      <c r="D312" s="102"/>
      <c r="E312" s="105"/>
      <c r="F312" s="105"/>
      <c r="G312" s="80"/>
      <c r="H312" s="2" t="s">
        <v>498</v>
      </c>
      <c r="I312" s="5">
        <v>668</v>
      </c>
      <c r="J312" s="15">
        <v>10</v>
      </c>
      <c r="K312" s="15">
        <v>6</v>
      </c>
      <c r="L312" s="86" t="s">
        <v>548</v>
      </c>
      <c r="M312" s="87" t="s">
        <v>227</v>
      </c>
      <c r="N312" s="87" t="s">
        <v>244</v>
      </c>
      <c r="O312" s="87" t="s">
        <v>549</v>
      </c>
      <c r="P312" s="9"/>
      <c r="Q312" s="165">
        <f>Q313</f>
        <v>45</v>
      </c>
      <c r="R312" s="165">
        <f t="shared" si="45"/>
        <v>45</v>
      </c>
      <c r="S312" s="165">
        <f t="shared" si="45"/>
        <v>100</v>
      </c>
    </row>
    <row r="313" spans="1:19" ht="31.5">
      <c r="A313" s="88"/>
      <c r="B313" s="89"/>
      <c r="C313" s="105"/>
      <c r="D313" s="102"/>
      <c r="E313" s="105"/>
      <c r="F313" s="105"/>
      <c r="G313" s="80"/>
      <c r="H313" s="223" t="s">
        <v>469</v>
      </c>
      <c r="I313" s="9">
        <v>668</v>
      </c>
      <c r="J313" s="15">
        <v>10</v>
      </c>
      <c r="K313" s="15">
        <v>6</v>
      </c>
      <c r="L313" s="86" t="s">
        <v>548</v>
      </c>
      <c r="M313" s="87" t="s">
        <v>227</v>
      </c>
      <c r="N313" s="87" t="s">
        <v>244</v>
      </c>
      <c r="O313" s="87" t="s">
        <v>549</v>
      </c>
      <c r="P313" s="9">
        <v>630</v>
      </c>
      <c r="Q313" s="165">
        <v>45</v>
      </c>
      <c r="R313" s="165">
        <v>45</v>
      </c>
      <c r="S313" s="165">
        <v>100</v>
      </c>
    </row>
    <row r="314" spans="1:19" s="146" customFormat="1" ht="19.5">
      <c r="A314" s="121"/>
      <c r="B314" s="122"/>
      <c r="C314" s="121"/>
      <c r="D314" s="414">
        <v>5220000</v>
      </c>
      <c r="E314" s="415"/>
      <c r="F314" s="415"/>
      <c r="G314" s="115">
        <v>622</v>
      </c>
      <c r="H314" s="333" t="s">
        <v>257</v>
      </c>
      <c r="I314" s="117">
        <v>668</v>
      </c>
      <c r="J314" s="118">
        <v>11</v>
      </c>
      <c r="K314" s="118" t="s">
        <v>269</v>
      </c>
      <c r="L314" s="119"/>
      <c r="M314" s="120"/>
      <c r="N314" s="120"/>
      <c r="O314" s="120"/>
      <c r="P314" s="117"/>
      <c r="Q314" s="164">
        <f aca="true" t="shared" si="46" ref="Q314:S315">Q315</f>
        <v>13470.2</v>
      </c>
      <c r="R314" s="164">
        <f t="shared" si="46"/>
        <v>13500.599999999999</v>
      </c>
      <c r="S314" s="164">
        <f t="shared" si="46"/>
        <v>13587.3</v>
      </c>
    </row>
    <row r="315" spans="1:19" s="146" customFormat="1" ht="19.5">
      <c r="A315" s="121"/>
      <c r="B315" s="122"/>
      <c r="C315" s="136"/>
      <c r="D315" s="169"/>
      <c r="E315" s="138"/>
      <c r="F315" s="138"/>
      <c r="G315" s="115"/>
      <c r="H315" s="333" t="s">
        <v>258</v>
      </c>
      <c r="I315" s="125">
        <v>668</v>
      </c>
      <c r="J315" s="118">
        <v>11</v>
      </c>
      <c r="K315" s="118">
        <v>1</v>
      </c>
      <c r="L315" s="119"/>
      <c r="M315" s="120"/>
      <c r="N315" s="120"/>
      <c r="O315" s="120"/>
      <c r="P315" s="117"/>
      <c r="Q315" s="164">
        <f t="shared" si="46"/>
        <v>13470.2</v>
      </c>
      <c r="R315" s="164">
        <f t="shared" si="46"/>
        <v>13500.599999999999</v>
      </c>
      <c r="S315" s="164">
        <f t="shared" si="46"/>
        <v>13587.3</v>
      </c>
    </row>
    <row r="316" spans="1:19" ht="31.5">
      <c r="A316" s="88"/>
      <c r="B316" s="89"/>
      <c r="C316" s="105"/>
      <c r="D316" s="102"/>
      <c r="E316" s="105"/>
      <c r="F316" s="105"/>
      <c r="G316" s="80"/>
      <c r="H316" s="223" t="s">
        <v>610</v>
      </c>
      <c r="I316" s="9">
        <v>668</v>
      </c>
      <c r="J316" s="15">
        <v>11</v>
      </c>
      <c r="K316" s="15">
        <v>1</v>
      </c>
      <c r="L316" s="86" t="s">
        <v>244</v>
      </c>
      <c r="M316" s="87" t="s">
        <v>227</v>
      </c>
      <c r="N316" s="87" t="s">
        <v>236</v>
      </c>
      <c r="O316" s="87" t="s">
        <v>268</v>
      </c>
      <c r="P316" s="9"/>
      <c r="Q316" s="165">
        <f>Q317+Q322</f>
        <v>13470.2</v>
      </c>
      <c r="R316" s="165">
        <f>R317+R322</f>
        <v>13500.599999999999</v>
      </c>
      <c r="S316" s="165">
        <f>S317+S322</f>
        <v>13587.3</v>
      </c>
    </row>
    <row r="317" spans="1:19" ht="18.75">
      <c r="A317" s="90"/>
      <c r="B317" s="89"/>
      <c r="C317" s="88"/>
      <c r="D317" s="416">
        <v>5220000</v>
      </c>
      <c r="E317" s="417"/>
      <c r="F317" s="417"/>
      <c r="G317" s="80">
        <v>622</v>
      </c>
      <c r="H317" s="10" t="s">
        <v>45</v>
      </c>
      <c r="I317" s="9">
        <v>668</v>
      </c>
      <c r="J317" s="15">
        <v>11</v>
      </c>
      <c r="K317" s="15">
        <v>1</v>
      </c>
      <c r="L317" s="86" t="s">
        <v>244</v>
      </c>
      <c r="M317" s="87" t="s">
        <v>227</v>
      </c>
      <c r="N317" s="87" t="s">
        <v>243</v>
      </c>
      <c r="O317" s="87" t="s">
        <v>268</v>
      </c>
      <c r="P317" s="9"/>
      <c r="Q317" s="165">
        <f>Q318+Q320</f>
        <v>12803.5</v>
      </c>
      <c r="R317" s="165">
        <f>R318+R320</f>
        <v>13167.3</v>
      </c>
      <c r="S317" s="165">
        <f>S318+S320</f>
        <v>13254</v>
      </c>
    </row>
    <row r="318" spans="1:19" ht="18.75">
      <c r="A318" s="88"/>
      <c r="B318" s="89"/>
      <c r="C318" s="97"/>
      <c r="D318" s="102"/>
      <c r="E318" s="105"/>
      <c r="F318" s="105"/>
      <c r="G318" s="80"/>
      <c r="H318" s="2" t="s">
        <v>44</v>
      </c>
      <c r="I318" s="5">
        <v>668</v>
      </c>
      <c r="J318" s="15">
        <v>11</v>
      </c>
      <c r="K318" s="15">
        <v>1</v>
      </c>
      <c r="L318" s="86" t="s">
        <v>244</v>
      </c>
      <c r="M318" s="87" t="s">
        <v>227</v>
      </c>
      <c r="N318" s="87" t="s">
        <v>243</v>
      </c>
      <c r="O318" s="87" t="s">
        <v>43</v>
      </c>
      <c r="P318" s="9"/>
      <c r="Q318" s="165">
        <f>Q319</f>
        <v>10719.6</v>
      </c>
      <c r="R318" s="165">
        <f>R319</f>
        <v>11000</v>
      </c>
      <c r="S318" s="165">
        <f>S319</f>
        <v>11000</v>
      </c>
    </row>
    <row r="319" spans="1:19" ht="18.75">
      <c r="A319" s="88"/>
      <c r="B319" s="89"/>
      <c r="C319" s="105"/>
      <c r="D319" s="102"/>
      <c r="E319" s="105"/>
      <c r="F319" s="105"/>
      <c r="G319" s="80"/>
      <c r="H319" s="10" t="s">
        <v>310</v>
      </c>
      <c r="I319" s="9">
        <v>668</v>
      </c>
      <c r="J319" s="15">
        <v>11</v>
      </c>
      <c r="K319" s="15">
        <v>1</v>
      </c>
      <c r="L319" s="86" t="s">
        <v>244</v>
      </c>
      <c r="M319" s="87" t="s">
        <v>227</v>
      </c>
      <c r="N319" s="87" t="s">
        <v>243</v>
      </c>
      <c r="O319" s="87" t="s">
        <v>43</v>
      </c>
      <c r="P319" s="9">
        <v>610</v>
      </c>
      <c r="Q319" s="165">
        <v>10719.6</v>
      </c>
      <c r="R319" s="165">
        <v>11000</v>
      </c>
      <c r="S319" s="165">
        <v>11000</v>
      </c>
    </row>
    <row r="320" spans="1:19" ht="31.5">
      <c r="A320" s="90"/>
      <c r="B320" s="89"/>
      <c r="C320" s="88"/>
      <c r="D320" s="416">
        <v>5220000</v>
      </c>
      <c r="E320" s="417"/>
      <c r="F320" s="417"/>
      <c r="G320" s="80">
        <v>622</v>
      </c>
      <c r="H320" s="10" t="s">
        <v>387</v>
      </c>
      <c r="I320" s="9">
        <v>668</v>
      </c>
      <c r="J320" s="15">
        <v>11</v>
      </c>
      <c r="K320" s="15">
        <v>1</v>
      </c>
      <c r="L320" s="86" t="s">
        <v>244</v>
      </c>
      <c r="M320" s="87" t="s">
        <v>227</v>
      </c>
      <c r="N320" s="87" t="s">
        <v>243</v>
      </c>
      <c r="O320" s="87" t="s">
        <v>386</v>
      </c>
      <c r="P320" s="9"/>
      <c r="Q320" s="165">
        <f>Q321</f>
        <v>2083.9</v>
      </c>
      <c r="R320" s="165">
        <f>R321</f>
        <v>2167.3</v>
      </c>
      <c r="S320" s="165">
        <f>S321</f>
        <v>2254</v>
      </c>
    </row>
    <row r="321" spans="1:19" ht="18.75">
      <c r="A321" s="88"/>
      <c r="B321" s="89"/>
      <c r="C321" s="97"/>
      <c r="D321" s="102"/>
      <c r="E321" s="105"/>
      <c r="F321" s="105"/>
      <c r="G321" s="80"/>
      <c r="H321" s="10" t="s">
        <v>310</v>
      </c>
      <c r="I321" s="5">
        <v>668</v>
      </c>
      <c r="J321" s="15">
        <v>11</v>
      </c>
      <c r="K321" s="15">
        <v>1</v>
      </c>
      <c r="L321" s="86" t="s">
        <v>244</v>
      </c>
      <c r="M321" s="87" t="s">
        <v>227</v>
      </c>
      <c r="N321" s="87" t="s">
        <v>243</v>
      </c>
      <c r="O321" s="87" t="s">
        <v>386</v>
      </c>
      <c r="P321" s="9">
        <v>610</v>
      </c>
      <c r="Q321" s="165">
        <v>2083.9</v>
      </c>
      <c r="R321" s="165">
        <v>2167.3</v>
      </c>
      <c r="S321" s="165">
        <v>2254</v>
      </c>
    </row>
    <row r="322" spans="1:19" ht="31.5">
      <c r="A322" s="88"/>
      <c r="B322" s="89"/>
      <c r="C322" s="105"/>
      <c r="D322" s="102"/>
      <c r="E322" s="105"/>
      <c r="F322" s="105"/>
      <c r="G322" s="80"/>
      <c r="H322" s="223" t="s">
        <v>468</v>
      </c>
      <c r="I322" s="9">
        <v>668</v>
      </c>
      <c r="J322" s="15">
        <v>11</v>
      </c>
      <c r="K322" s="15">
        <v>1</v>
      </c>
      <c r="L322" s="86" t="s">
        <v>244</v>
      </c>
      <c r="M322" s="87" t="s">
        <v>227</v>
      </c>
      <c r="N322" s="87" t="s">
        <v>244</v>
      </c>
      <c r="O322" s="87" t="s">
        <v>268</v>
      </c>
      <c r="P322" s="9"/>
      <c r="Q322" s="165">
        <f aca="true" t="shared" si="47" ref="Q322:S323">Q323</f>
        <v>666.7</v>
      </c>
      <c r="R322" s="165">
        <f t="shared" si="47"/>
        <v>333.3</v>
      </c>
      <c r="S322" s="165">
        <f t="shared" si="47"/>
        <v>333.3</v>
      </c>
    </row>
    <row r="323" spans="1:19" ht="31.5">
      <c r="A323" s="90"/>
      <c r="B323" s="89"/>
      <c r="C323" s="88"/>
      <c r="D323" s="416">
        <v>5220000</v>
      </c>
      <c r="E323" s="417"/>
      <c r="F323" s="417"/>
      <c r="G323" s="80">
        <v>622</v>
      </c>
      <c r="H323" s="10" t="s">
        <v>397</v>
      </c>
      <c r="I323" s="9">
        <v>668</v>
      </c>
      <c r="J323" s="15">
        <v>11</v>
      </c>
      <c r="K323" s="15">
        <v>1</v>
      </c>
      <c r="L323" s="86" t="s">
        <v>244</v>
      </c>
      <c r="M323" s="87" t="s">
        <v>227</v>
      </c>
      <c r="N323" s="87" t="s">
        <v>244</v>
      </c>
      <c r="O323" s="87" t="s">
        <v>283</v>
      </c>
      <c r="P323" s="9"/>
      <c r="Q323" s="165">
        <f t="shared" si="47"/>
        <v>666.7</v>
      </c>
      <c r="R323" s="165">
        <f t="shared" si="47"/>
        <v>333.3</v>
      </c>
      <c r="S323" s="165">
        <f t="shared" si="47"/>
        <v>333.3</v>
      </c>
    </row>
    <row r="324" spans="1:19" ht="18.75">
      <c r="A324" s="88"/>
      <c r="B324" s="89"/>
      <c r="C324" s="97"/>
      <c r="D324" s="102"/>
      <c r="E324" s="105"/>
      <c r="F324" s="105"/>
      <c r="G324" s="80"/>
      <c r="H324" s="10" t="s">
        <v>310</v>
      </c>
      <c r="I324" s="5">
        <v>668</v>
      </c>
      <c r="J324" s="15">
        <v>11</v>
      </c>
      <c r="K324" s="15">
        <v>1</v>
      </c>
      <c r="L324" s="86" t="s">
        <v>244</v>
      </c>
      <c r="M324" s="87" t="s">
        <v>227</v>
      </c>
      <c r="N324" s="87" t="s">
        <v>244</v>
      </c>
      <c r="O324" s="87" t="s">
        <v>283</v>
      </c>
      <c r="P324" s="9">
        <v>610</v>
      </c>
      <c r="Q324" s="165">
        <v>666.7</v>
      </c>
      <c r="R324" s="165">
        <v>333.3</v>
      </c>
      <c r="S324" s="165">
        <v>333.3</v>
      </c>
    </row>
    <row r="325" spans="1:19" s="144" customFormat="1" ht="16.5">
      <c r="A325" s="137"/>
      <c r="B325" s="147"/>
      <c r="C325" s="280"/>
      <c r="D325" s="290"/>
      <c r="E325" s="291"/>
      <c r="F325" s="291"/>
      <c r="G325" s="151"/>
      <c r="H325" s="292" t="s">
        <v>534</v>
      </c>
      <c r="I325" s="13">
        <v>669</v>
      </c>
      <c r="J325" s="14"/>
      <c r="K325" s="14"/>
      <c r="L325" s="112"/>
      <c r="M325" s="113"/>
      <c r="N325" s="113"/>
      <c r="O325" s="113"/>
      <c r="P325" s="13"/>
      <c r="Q325" s="283">
        <f>Q326+Q335+Q342+Q348+Q381</f>
        <v>38291</v>
      </c>
      <c r="R325" s="283">
        <f>R326+R335+R342+R348+R381</f>
        <v>30986.6</v>
      </c>
      <c r="S325" s="283">
        <f>S326+S335+S342+S348+S381</f>
        <v>23867.3</v>
      </c>
    </row>
    <row r="326" spans="1:19" s="146" customFormat="1" ht="19.5">
      <c r="A326" s="138"/>
      <c r="B326" s="169"/>
      <c r="C326" s="136"/>
      <c r="D326" s="169"/>
      <c r="E326" s="138"/>
      <c r="F326" s="138"/>
      <c r="G326" s="115"/>
      <c r="H326" s="301" t="s">
        <v>242</v>
      </c>
      <c r="I326" s="117">
        <v>669</v>
      </c>
      <c r="J326" s="118">
        <v>1</v>
      </c>
      <c r="K326" s="118" t="s">
        <v>269</v>
      </c>
      <c r="L326" s="119"/>
      <c r="M326" s="120"/>
      <c r="N326" s="120"/>
      <c r="O326" s="120"/>
      <c r="P326" s="125"/>
      <c r="Q326" s="168">
        <f>Q327</f>
        <v>4995</v>
      </c>
      <c r="R326" s="168">
        <f aca="true" t="shared" si="48" ref="R326:S328">R327</f>
        <v>5184.6</v>
      </c>
      <c r="S326" s="168">
        <f t="shared" si="48"/>
        <v>5183.9</v>
      </c>
    </row>
    <row r="327" spans="1:19" s="146" customFormat="1" ht="31.5">
      <c r="A327" s="138"/>
      <c r="B327" s="169"/>
      <c r="C327" s="136"/>
      <c r="D327" s="169"/>
      <c r="E327" s="138"/>
      <c r="F327" s="138"/>
      <c r="G327" s="115"/>
      <c r="H327" s="300" t="s">
        <v>245</v>
      </c>
      <c r="I327" s="117">
        <v>669</v>
      </c>
      <c r="J327" s="118">
        <v>1</v>
      </c>
      <c r="K327" s="118">
        <v>4</v>
      </c>
      <c r="L327" s="119"/>
      <c r="M327" s="120"/>
      <c r="N327" s="120"/>
      <c r="O327" s="120"/>
      <c r="P327" s="125"/>
      <c r="Q327" s="168">
        <f>Q328</f>
        <v>4995</v>
      </c>
      <c r="R327" s="168">
        <f t="shared" si="48"/>
        <v>5184.6</v>
      </c>
      <c r="S327" s="168">
        <f t="shared" si="48"/>
        <v>5183.9</v>
      </c>
    </row>
    <row r="328" spans="1:19" ht="31.5">
      <c r="A328" s="101"/>
      <c r="B328" s="102"/>
      <c r="C328" s="97"/>
      <c r="D328" s="98"/>
      <c r="E328" s="95"/>
      <c r="F328" s="95"/>
      <c r="G328" s="80"/>
      <c r="H328" s="10" t="s">
        <v>570</v>
      </c>
      <c r="I328" s="9">
        <v>669</v>
      </c>
      <c r="J328" s="15">
        <v>1</v>
      </c>
      <c r="K328" s="15">
        <v>4</v>
      </c>
      <c r="L328" s="86" t="s">
        <v>540</v>
      </c>
      <c r="M328" s="87" t="s">
        <v>227</v>
      </c>
      <c r="N328" s="87" t="s">
        <v>236</v>
      </c>
      <c r="O328" s="87" t="s">
        <v>268</v>
      </c>
      <c r="P328" s="5"/>
      <c r="Q328" s="167">
        <f>Q329</f>
        <v>4995</v>
      </c>
      <c r="R328" s="167">
        <f t="shared" si="48"/>
        <v>5184.6</v>
      </c>
      <c r="S328" s="167">
        <f t="shared" si="48"/>
        <v>5183.9</v>
      </c>
    </row>
    <row r="329" spans="1:19" ht="18.75">
      <c r="A329" s="101"/>
      <c r="B329" s="102"/>
      <c r="C329" s="97"/>
      <c r="D329" s="98"/>
      <c r="E329" s="95"/>
      <c r="F329" s="95"/>
      <c r="G329" s="80"/>
      <c r="H329" s="10" t="s">
        <v>611</v>
      </c>
      <c r="I329" s="9">
        <v>669</v>
      </c>
      <c r="J329" s="15">
        <v>1</v>
      </c>
      <c r="K329" s="15">
        <v>4</v>
      </c>
      <c r="L329" s="86" t="s">
        <v>540</v>
      </c>
      <c r="M329" s="87" t="s">
        <v>227</v>
      </c>
      <c r="N329" s="87" t="s">
        <v>243</v>
      </c>
      <c r="O329" s="87" t="s">
        <v>268</v>
      </c>
      <c r="P329" s="5"/>
      <c r="Q329" s="167">
        <f>Q330+Q333</f>
        <v>4995</v>
      </c>
      <c r="R329" s="167">
        <f>R330+R333</f>
        <v>5184.6</v>
      </c>
      <c r="S329" s="167">
        <f>S330+S333</f>
        <v>5183.9</v>
      </c>
    </row>
    <row r="330" spans="1:19" ht="18.75">
      <c r="A330" s="101"/>
      <c r="B330" s="102"/>
      <c r="C330" s="97"/>
      <c r="D330" s="98"/>
      <c r="E330" s="95"/>
      <c r="F330" s="95"/>
      <c r="G330" s="80"/>
      <c r="H330" s="2" t="s">
        <v>62</v>
      </c>
      <c r="I330" s="9">
        <v>669</v>
      </c>
      <c r="J330" s="15">
        <v>1</v>
      </c>
      <c r="K330" s="15">
        <v>4</v>
      </c>
      <c r="L330" s="86" t="s">
        <v>540</v>
      </c>
      <c r="M330" s="87" t="s">
        <v>227</v>
      </c>
      <c r="N330" s="87" t="s">
        <v>243</v>
      </c>
      <c r="O330" s="87" t="s">
        <v>271</v>
      </c>
      <c r="P330" s="5"/>
      <c r="Q330" s="167">
        <f>Q331+Q332</f>
        <v>2795</v>
      </c>
      <c r="R330" s="167">
        <f>R331+R332</f>
        <v>2894.6</v>
      </c>
      <c r="S330" s="167">
        <f>S331+S332</f>
        <v>2802.3</v>
      </c>
    </row>
    <row r="331" spans="1:19" ht="18.75">
      <c r="A331" s="101"/>
      <c r="B331" s="103"/>
      <c r="C331" s="97"/>
      <c r="D331" s="100"/>
      <c r="E331" s="95"/>
      <c r="F331" s="95"/>
      <c r="G331" s="80"/>
      <c r="H331" s="10" t="s">
        <v>211</v>
      </c>
      <c r="I331" s="9">
        <v>669</v>
      </c>
      <c r="J331" s="15">
        <v>1</v>
      </c>
      <c r="K331" s="15">
        <v>4</v>
      </c>
      <c r="L331" s="86" t="s">
        <v>540</v>
      </c>
      <c r="M331" s="87" t="s">
        <v>227</v>
      </c>
      <c r="N331" s="87" t="s">
        <v>243</v>
      </c>
      <c r="O331" s="87" t="s">
        <v>271</v>
      </c>
      <c r="P331" s="5">
        <v>120</v>
      </c>
      <c r="Q331" s="167">
        <v>2495</v>
      </c>
      <c r="R331" s="167">
        <v>2694.6</v>
      </c>
      <c r="S331" s="167">
        <v>2802.3</v>
      </c>
    </row>
    <row r="332" spans="1:19" ht="18.75">
      <c r="A332" s="101"/>
      <c r="B332" s="103"/>
      <c r="C332" s="97"/>
      <c r="D332" s="100"/>
      <c r="E332" s="95"/>
      <c r="F332" s="95"/>
      <c r="G332" s="80"/>
      <c r="H332" s="4" t="s">
        <v>308</v>
      </c>
      <c r="I332" s="9">
        <v>669</v>
      </c>
      <c r="J332" s="15">
        <v>1</v>
      </c>
      <c r="K332" s="15">
        <v>4</v>
      </c>
      <c r="L332" s="86" t="s">
        <v>540</v>
      </c>
      <c r="M332" s="87" t="s">
        <v>227</v>
      </c>
      <c r="N332" s="87" t="s">
        <v>243</v>
      </c>
      <c r="O332" s="87" t="s">
        <v>271</v>
      </c>
      <c r="P332" s="9">
        <v>240</v>
      </c>
      <c r="Q332" s="165">
        <v>300</v>
      </c>
      <c r="R332" s="165">
        <v>200</v>
      </c>
      <c r="S332" s="165">
        <v>0</v>
      </c>
    </row>
    <row r="333" spans="1:19" ht="31.5">
      <c r="A333" s="101"/>
      <c r="B333" s="103"/>
      <c r="C333" s="97"/>
      <c r="D333" s="100"/>
      <c r="E333" s="95"/>
      <c r="F333" s="95"/>
      <c r="G333" s="80"/>
      <c r="H333" s="28" t="s">
        <v>387</v>
      </c>
      <c r="I333" s="9">
        <v>669</v>
      </c>
      <c r="J333" s="15">
        <v>1</v>
      </c>
      <c r="K333" s="15">
        <v>4</v>
      </c>
      <c r="L333" s="86" t="s">
        <v>540</v>
      </c>
      <c r="M333" s="87" t="s">
        <v>227</v>
      </c>
      <c r="N333" s="87" t="s">
        <v>243</v>
      </c>
      <c r="O333" s="87" t="s">
        <v>386</v>
      </c>
      <c r="P333" s="9"/>
      <c r="Q333" s="165">
        <f>Q334</f>
        <v>2200</v>
      </c>
      <c r="R333" s="165">
        <f>R334</f>
        <v>2290</v>
      </c>
      <c r="S333" s="165">
        <f>S334</f>
        <v>2381.6</v>
      </c>
    </row>
    <row r="334" spans="1:19" ht="18.75">
      <c r="A334" s="88"/>
      <c r="B334" s="89"/>
      <c r="C334" s="97"/>
      <c r="D334" s="102"/>
      <c r="E334" s="105"/>
      <c r="F334" s="105"/>
      <c r="G334" s="80"/>
      <c r="H334" s="10" t="s">
        <v>211</v>
      </c>
      <c r="I334" s="9">
        <v>669</v>
      </c>
      <c r="J334" s="15">
        <v>1</v>
      </c>
      <c r="K334" s="15">
        <v>4</v>
      </c>
      <c r="L334" s="86" t="s">
        <v>540</v>
      </c>
      <c r="M334" s="87" t="s">
        <v>227</v>
      </c>
      <c r="N334" s="87" t="s">
        <v>243</v>
      </c>
      <c r="O334" s="87" t="s">
        <v>386</v>
      </c>
      <c r="P334" s="9">
        <v>120</v>
      </c>
      <c r="Q334" s="165">
        <v>2200</v>
      </c>
      <c r="R334" s="165">
        <v>2290</v>
      </c>
      <c r="S334" s="165">
        <v>2381.6</v>
      </c>
    </row>
    <row r="335" spans="1:19" s="146" customFormat="1" ht="19.5">
      <c r="A335" s="121"/>
      <c r="B335" s="122"/>
      <c r="C335" s="136"/>
      <c r="D335" s="169"/>
      <c r="E335" s="138"/>
      <c r="F335" s="138"/>
      <c r="G335" s="115"/>
      <c r="H335" s="334" t="s">
        <v>617</v>
      </c>
      <c r="I335" s="117">
        <v>669</v>
      </c>
      <c r="J335" s="118">
        <v>2</v>
      </c>
      <c r="K335" s="118"/>
      <c r="L335" s="119"/>
      <c r="M335" s="120"/>
      <c r="N335" s="120"/>
      <c r="O335" s="120"/>
      <c r="P335" s="117"/>
      <c r="Q335" s="164">
        <f>Q336</f>
        <v>996.5</v>
      </c>
      <c r="R335" s="164">
        <f aca="true" t="shared" si="49" ref="R335:S338">R336</f>
        <v>1043</v>
      </c>
      <c r="S335" s="164">
        <f t="shared" si="49"/>
        <v>1078.5</v>
      </c>
    </row>
    <row r="336" spans="1:19" s="146" customFormat="1" ht="19.5">
      <c r="A336" s="121"/>
      <c r="B336" s="122"/>
      <c r="C336" s="136"/>
      <c r="D336" s="169"/>
      <c r="E336" s="138"/>
      <c r="F336" s="138"/>
      <c r="G336" s="115"/>
      <c r="H336" s="128" t="s">
        <v>618</v>
      </c>
      <c r="I336" s="117">
        <v>669</v>
      </c>
      <c r="J336" s="118">
        <v>2</v>
      </c>
      <c r="K336" s="118">
        <v>3</v>
      </c>
      <c r="L336" s="119"/>
      <c r="M336" s="120"/>
      <c r="N336" s="120"/>
      <c r="O336" s="120"/>
      <c r="P336" s="117"/>
      <c r="Q336" s="164">
        <f>Q337</f>
        <v>996.5</v>
      </c>
      <c r="R336" s="164">
        <f t="shared" si="49"/>
        <v>1043</v>
      </c>
      <c r="S336" s="164">
        <f t="shared" si="49"/>
        <v>1078.5</v>
      </c>
    </row>
    <row r="337" spans="1:19" ht="31.5">
      <c r="A337" s="88"/>
      <c r="B337" s="89"/>
      <c r="C337" s="97"/>
      <c r="D337" s="102"/>
      <c r="E337" s="105"/>
      <c r="F337" s="105"/>
      <c r="G337" s="80"/>
      <c r="H337" s="10" t="s">
        <v>570</v>
      </c>
      <c r="I337" s="9">
        <v>669</v>
      </c>
      <c r="J337" s="15">
        <v>2</v>
      </c>
      <c r="K337" s="15">
        <v>3</v>
      </c>
      <c r="L337" s="86" t="s">
        <v>540</v>
      </c>
      <c r="M337" s="87" t="s">
        <v>227</v>
      </c>
      <c r="N337" s="87" t="s">
        <v>236</v>
      </c>
      <c r="O337" s="87" t="s">
        <v>268</v>
      </c>
      <c r="P337" s="9"/>
      <c r="Q337" s="165">
        <f>Q338</f>
        <v>996.5</v>
      </c>
      <c r="R337" s="165">
        <f t="shared" si="49"/>
        <v>1043</v>
      </c>
      <c r="S337" s="165">
        <f t="shared" si="49"/>
        <v>1078.5</v>
      </c>
    </row>
    <row r="338" spans="1:19" ht="18.75">
      <c r="A338" s="88"/>
      <c r="B338" s="89"/>
      <c r="C338" s="97"/>
      <c r="D338" s="102"/>
      <c r="E338" s="105"/>
      <c r="F338" s="105"/>
      <c r="G338" s="80"/>
      <c r="H338" s="10" t="s">
        <v>611</v>
      </c>
      <c r="I338" s="9">
        <v>669</v>
      </c>
      <c r="J338" s="15">
        <v>2</v>
      </c>
      <c r="K338" s="15">
        <v>3</v>
      </c>
      <c r="L338" s="86" t="s">
        <v>540</v>
      </c>
      <c r="M338" s="87" t="s">
        <v>227</v>
      </c>
      <c r="N338" s="87" t="s">
        <v>243</v>
      </c>
      <c r="O338" s="87" t="s">
        <v>268</v>
      </c>
      <c r="P338" s="9"/>
      <c r="Q338" s="165">
        <f>Q339</f>
        <v>996.5</v>
      </c>
      <c r="R338" s="165">
        <f t="shared" si="49"/>
        <v>1043</v>
      </c>
      <c r="S338" s="165">
        <f t="shared" si="49"/>
        <v>1078.5</v>
      </c>
    </row>
    <row r="339" spans="1:19" ht="31.5">
      <c r="A339" s="88"/>
      <c r="B339" s="89"/>
      <c r="C339" s="105"/>
      <c r="D339" s="102"/>
      <c r="E339" s="105"/>
      <c r="F339" s="105"/>
      <c r="G339" s="80"/>
      <c r="H339" s="223" t="s">
        <v>612</v>
      </c>
      <c r="I339" s="9">
        <v>669</v>
      </c>
      <c r="J339" s="15">
        <v>2</v>
      </c>
      <c r="K339" s="15">
        <v>3</v>
      </c>
      <c r="L339" s="86" t="s">
        <v>540</v>
      </c>
      <c r="M339" s="87" t="s">
        <v>227</v>
      </c>
      <c r="N339" s="87" t="s">
        <v>243</v>
      </c>
      <c r="O339" s="87" t="s">
        <v>550</v>
      </c>
      <c r="P339" s="9"/>
      <c r="Q339" s="165">
        <f>Q340+Q341</f>
        <v>996.5</v>
      </c>
      <c r="R339" s="165">
        <f>R340+R341</f>
        <v>1043</v>
      </c>
      <c r="S339" s="165">
        <f>S340+S341</f>
        <v>1078.5</v>
      </c>
    </row>
    <row r="340" spans="1:19" ht="18.75">
      <c r="A340" s="90"/>
      <c r="B340" s="89"/>
      <c r="C340" s="88"/>
      <c r="D340" s="416">
        <v>5220000</v>
      </c>
      <c r="E340" s="417"/>
      <c r="F340" s="417"/>
      <c r="G340" s="80">
        <v>622</v>
      </c>
      <c r="H340" s="10" t="s">
        <v>211</v>
      </c>
      <c r="I340" s="9">
        <v>669</v>
      </c>
      <c r="J340" s="15">
        <v>2</v>
      </c>
      <c r="K340" s="15">
        <v>3</v>
      </c>
      <c r="L340" s="86" t="s">
        <v>540</v>
      </c>
      <c r="M340" s="87" t="s">
        <v>227</v>
      </c>
      <c r="N340" s="87" t="s">
        <v>243</v>
      </c>
      <c r="O340" s="87" t="s">
        <v>550</v>
      </c>
      <c r="P340" s="9">
        <v>120</v>
      </c>
      <c r="Q340" s="165">
        <v>397.7</v>
      </c>
      <c r="R340" s="165">
        <v>413.6</v>
      </c>
      <c r="S340" s="165">
        <v>430.2</v>
      </c>
    </row>
    <row r="341" spans="1:19" ht="18.75">
      <c r="A341" s="90"/>
      <c r="B341" s="89"/>
      <c r="C341" s="88"/>
      <c r="D341" s="92"/>
      <c r="E341" s="91"/>
      <c r="F341" s="91"/>
      <c r="G341" s="80"/>
      <c r="H341" s="4" t="s">
        <v>308</v>
      </c>
      <c r="I341" s="5">
        <v>669</v>
      </c>
      <c r="J341" s="18">
        <v>2</v>
      </c>
      <c r="K341" s="15">
        <v>3</v>
      </c>
      <c r="L341" s="86" t="s">
        <v>540</v>
      </c>
      <c r="M341" s="87" t="s">
        <v>227</v>
      </c>
      <c r="N341" s="87" t="s">
        <v>243</v>
      </c>
      <c r="O341" s="87" t="s">
        <v>550</v>
      </c>
      <c r="P341" s="9">
        <v>240</v>
      </c>
      <c r="Q341" s="165">
        <v>598.8</v>
      </c>
      <c r="R341" s="165">
        <v>629.4</v>
      </c>
      <c r="S341" s="165">
        <v>648.3</v>
      </c>
    </row>
    <row r="342" spans="1:19" s="146" customFormat="1" ht="19.5">
      <c r="A342" s="121"/>
      <c r="B342" s="122"/>
      <c r="C342" s="132"/>
      <c r="D342" s="139"/>
      <c r="E342" s="335"/>
      <c r="F342" s="335"/>
      <c r="G342" s="115"/>
      <c r="H342" s="301" t="s">
        <v>249</v>
      </c>
      <c r="I342" s="117">
        <v>669</v>
      </c>
      <c r="J342" s="118">
        <v>4</v>
      </c>
      <c r="K342" s="118"/>
      <c r="L342" s="119"/>
      <c r="M342" s="120"/>
      <c r="N342" s="120"/>
      <c r="O342" s="120"/>
      <c r="P342" s="117"/>
      <c r="Q342" s="164">
        <f>Q343</f>
        <v>2300</v>
      </c>
      <c r="R342" s="164">
        <f aca="true" t="shared" si="50" ref="R342:S346">R343</f>
        <v>2300</v>
      </c>
      <c r="S342" s="164">
        <f t="shared" si="50"/>
        <v>2300</v>
      </c>
    </row>
    <row r="343" spans="1:19" s="146" customFormat="1" ht="19.5">
      <c r="A343" s="138"/>
      <c r="B343" s="169"/>
      <c r="C343" s="136"/>
      <c r="D343" s="139"/>
      <c r="E343" s="124"/>
      <c r="F343" s="124"/>
      <c r="G343" s="115"/>
      <c r="H343" s="301" t="s">
        <v>60</v>
      </c>
      <c r="I343" s="117">
        <v>669</v>
      </c>
      <c r="J343" s="118">
        <v>4</v>
      </c>
      <c r="K343" s="118">
        <v>9</v>
      </c>
      <c r="L343" s="119"/>
      <c r="M343" s="120"/>
      <c r="N343" s="120"/>
      <c r="O343" s="120"/>
      <c r="P343" s="125"/>
      <c r="Q343" s="168">
        <f>Q344</f>
        <v>2300</v>
      </c>
      <c r="R343" s="168">
        <f t="shared" si="50"/>
        <v>2300</v>
      </c>
      <c r="S343" s="168">
        <f t="shared" si="50"/>
        <v>2300</v>
      </c>
    </row>
    <row r="344" spans="1:19" ht="31.5">
      <c r="A344" s="101"/>
      <c r="B344" s="102"/>
      <c r="C344" s="97"/>
      <c r="D344" s="98"/>
      <c r="E344" s="95"/>
      <c r="F344" s="95"/>
      <c r="G344" s="80"/>
      <c r="H344" s="10" t="s">
        <v>584</v>
      </c>
      <c r="I344" s="9">
        <v>669</v>
      </c>
      <c r="J344" s="15">
        <v>4</v>
      </c>
      <c r="K344" s="15">
        <v>9</v>
      </c>
      <c r="L344" s="86" t="s">
        <v>225</v>
      </c>
      <c r="M344" s="87" t="s">
        <v>227</v>
      </c>
      <c r="N344" s="87" t="s">
        <v>236</v>
      </c>
      <c r="O344" s="87" t="s">
        <v>268</v>
      </c>
      <c r="P344" s="5"/>
      <c r="Q344" s="167">
        <f>Q345</f>
        <v>2300</v>
      </c>
      <c r="R344" s="167">
        <f t="shared" si="50"/>
        <v>2300</v>
      </c>
      <c r="S344" s="167">
        <f t="shared" si="50"/>
        <v>2300</v>
      </c>
    </row>
    <row r="345" spans="1:19" ht="18.75">
      <c r="A345" s="101"/>
      <c r="B345" s="103"/>
      <c r="C345" s="97"/>
      <c r="D345" s="100"/>
      <c r="E345" s="95"/>
      <c r="F345" s="95"/>
      <c r="G345" s="80"/>
      <c r="H345" s="10" t="s">
        <v>344</v>
      </c>
      <c r="I345" s="9">
        <v>669</v>
      </c>
      <c r="J345" s="15">
        <v>4</v>
      </c>
      <c r="K345" s="15">
        <v>9</v>
      </c>
      <c r="L345" s="86" t="s">
        <v>225</v>
      </c>
      <c r="M345" s="87" t="s">
        <v>227</v>
      </c>
      <c r="N345" s="87" t="s">
        <v>244</v>
      </c>
      <c r="O345" s="87" t="s">
        <v>268</v>
      </c>
      <c r="P345" s="5"/>
      <c r="Q345" s="167">
        <f>Q346</f>
        <v>2300</v>
      </c>
      <c r="R345" s="167">
        <f t="shared" si="50"/>
        <v>2300</v>
      </c>
      <c r="S345" s="167">
        <f t="shared" si="50"/>
        <v>2300</v>
      </c>
    </row>
    <row r="346" spans="1:19" ht="25.5" customHeight="1">
      <c r="A346" s="90"/>
      <c r="B346" s="89"/>
      <c r="C346" s="94"/>
      <c r="D346" s="98"/>
      <c r="E346" s="145"/>
      <c r="F346" s="145"/>
      <c r="G346" s="80"/>
      <c r="H346" s="10" t="s">
        <v>331</v>
      </c>
      <c r="I346" s="9">
        <v>669</v>
      </c>
      <c r="J346" s="15">
        <v>4</v>
      </c>
      <c r="K346" s="15">
        <v>9</v>
      </c>
      <c r="L346" s="86" t="s">
        <v>225</v>
      </c>
      <c r="M346" s="87" t="s">
        <v>227</v>
      </c>
      <c r="N346" s="87" t="s">
        <v>244</v>
      </c>
      <c r="O346" s="87" t="s">
        <v>542</v>
      </c>
      <c r="P346" s="9"/>
      <c r="Q346" s="165">
        <f>Q347</f>
        <v>2300</v>
      </c>
      <c r="R346" s="165">
        <f t="shared" si="50"/>
        <v>2300</v>
      </c>
      <c r="S346" s="165">
        <f t="shared" si="50"/>
        <v>2300</v>
      </c>
    </row>
    <row r="347" spans="1:19" ht="18.75">
      <c r="A347" s="101"/>
      <c r="B347" s="102"/>
      <c r="C347" s="97"/>
      <c r="D347" s="98"/>
      <c r="E347" s="95"/>
      <c r="F347" s="95"/>
      <c r="G347" s="80"/>
      <c r="H347" s="4" t="s">
        <v>308</v>
      </c>
      <c r="I347" s="9">
        <v>669</v>
      </c>
      <c r="J347" s="15">
        <v>4</v>
      </c>
      <c r="K347" s="15">
        <v>9</v>
      </c>
      <c r="L347" s="86" t="s">
        <v>225</v>
      </c>
      <c r="M347" s="87" t="s">
        <v>227</v>
      </c>
      <c r="N347" s="87" t="s">
        <v>244</v>
      </c>
      <c r="O347" s="87" t="s">
        <v>542</v>
      </c>
      <c r="P347" s="5">
        <v>240</v>
      </c>
      <c r="Q347" s="167">
        <v>2300</v>
      </c>
      <c r="R347" s="167">
        <v>2300</v>
      </c>
      <c r="S347" s="167">
        <v>2300</v>
      </c>
    </row>
    <row r="348" spans="1:19" s="146" customFormat="1" ht="19.5">
      <c r="A348" s="138"/>
      <c r="B348" s="169"/>
      <c r="C348" s="136"/>
      <c r="D348" s="139"/>
      <c r="E348" s="124"/>
      <c r="F348" s="124"/>
      <c r="G348" s="115"/>
      <c r="H348" s="313" t="s">
        <v>251</v>
      </c>
      <c r="I348" s="117">
        <v>669</v>
      </c>
      <c r="J348" s="118">
        <v>5</v>
      </c>
      <c r="K348" s="118"/>
      <c r="L348" s="119"/>
      <c r="M348" s="120"/>
      <c r="N348" s="120"/>
      <c r="O348" s="120"/>
      <c r="P348" s="125"/>
      <c r="Q348" s="168">
        <f>Q349+Q357+Q370</f>
        <v>29679.8</v>
      </c>
      <c r="R348" s="168">
        <f>R349+R357+R370</f>
        <v>22139</v>
      </c>
      <c r="S348" s="168">
        <f>S349+S357+S370</f>
        <v>14984.9</v>
      </c>
    </row>
    <row r="349" spans="1:19" s="146" customFormat="1" ht="19.5">
      <c r="A349" s="138"/>
      <c r="B349" s="169"/>
      <c r="C349" s="136"/>
      <c r="D349" s="139"/>
      <c r="E349" s="124"/>
      <c r="F349" s="124"/>
      <c r="G349" s="115"/>
      <c r="H349" s="307" t="s">
        <v>321</v>
      </c>
      <c r="I349" s="117">
        <v>669</v>
      </c>
      <c r="J349" s="118">
        <v>5</v>
      </c>
      <c r="K349" s="118">
        <v>2</v>
      </c>
      <c r="L349" s="119"/>
      <c r="M349" s="120"/>
      <c r="N349" s="120"/>
      <c r="O349" s="120"/>
      <c r="P349" s="125"/>
      <c r="Q349" s="168">
        <f>Q350</f>
        <v>2400</v>
      </c>
      <c r="R349" s="168">
        <f>R350</f>
        <v>0</v>
      </c>
      <c r="S349" s="168">
        <f>S350</f>
        <v>0</v>
      </c>
    </row>
    <row r="350" spans="1:19" ht="31.5">
      <c r="A350" s="105"/>
      <c r="B350" s="102"/>
      <c r="C350" s="97"/>
      <c r="D350" s="98"/>
      <c r="E350" s="95"/>
      <c r="F350" s="95"/>
      <c r="G350" s="80"/>
      <c r="H350" s="47" t="s">
        <v>589</v>
      </c>
      <c r="I350" s="9">
        <v>669</v>
      </c>
      <c r="J350" s="15">
        <v>5</v>
      </c>
      <c r="K350" s="15">
        <v>2</v>
      </c>
      <c r="L350" s="86" t="s">
        <v>563</v>
      </c>
      <c r="M350" s="87" t="s">
        <v>227</v>
      </c>
      <c r="N350" s="87" t="s">
        <v>236</v>
      </c>
      <c r="O350" s="87" t="s">
        <v>268</v>
      </c>
      <c r="P350" s="5"/>
      <c r="Q350" s="167">
        <f>Q351+Q354</f>
        <v>2400</v>
      </c>
      <c r="R350" s="167">
        <f>R351+R354</f>
        <v>0</v>
      </c>
      <c r="S350" s="167">
        <f>S351+S354</f>
        <v>0</v>
      </c>
    </row>
    <row r="351" spans="1:19" ht="18.75">
      <c r="A351" s="105"/>
      <c r="B351" s="102"/>
      <c r="C351" s="97"/>
      <c r="D351" s="98"/>
      <c r="E351" s="95"/>
      <c r="F351" s="95"/>
      <c r="G351" s="80"/>
      <c r="H351" s="47" t="s">
        <v>613</v>
      </c>
      <c r="I351" s="347">
        <v>669</v>
      </c>
      <c r="J351" s="15">
        <v>5</v>
      </c>
      <c r="K351" s="15">
        <v>2</v>
      </c>
      <c r="L351" s="86" t="s">
        <v>563</v>
      </c>
      <c r="M351" s="87" t="s">
        <v>227</v>
      </c>
      <c r="N351" s="87" t="s">
        <v>239</v>
      </c>
      <c r="O351" s="87" t="s">
        <v>268</v>
      </c>
      <c r="P351" s="5"/>
      <c r="Q351" s="167">
        <f aca="true" t="shared" si="51" ref="Q351:S352">Q352</f>
        <v>2000</v>
      </c>
      <c r="R351" s="167">
        <f t="shared" si="51"/>
        <v>0</v>
      </c>
      <c r="S351" s="167">
        <f t="shared" si="51"/>
        <v>0</v>
      </c>
    </row>
    <row r="352" spans="1:19" ht="18.75">
      <c r="A352" s="105"/>
      <c r="B352" s="102"/>
      <c r="C352" s="97"/>
      <c r="D352" s="98"/>
      <c r="E352" s="95"/>
      <c r="F352" s="95"/>
      <c r="G352" s="80"/>
      <c r="H352" s="47" t="s">
        <v>614</v>
      </c>
      <c r="I352" s="9">
        <v>669</v>
      </c>
      <c r="J352" s="15">
        <v>5</v>
      </c>
      <c r="K352" s="15">
        <v>2</v>
      </c>
      <c r="L352" s="86" t="s">
        <v>563</v>
      </c>
      <c r="M352" s="87" t="s">
        <v>227</v>
      </c>
      <c r="N352" s="87" t="s">
        <v>239</v>
      </c>
      <c r="O352" s="87" t="s">
        <v>566</v>
      </c>
      <c r="P352" s="5"/>
      <c r="Q352" s="167">
        <f t="shared" si="51"/>
        <v>2000</v>
      </c>
      <c r="R352" s="167">
        <f t="shared" si="51"/>
        <v>0</v>
      </c>
      <c r="S352" s="167">
        <f t="shared" si="51"/>
        <v>0</v>
      </c>
    </row>
    <row r="353" spans="1:19" ht="18.75">
      <c r="A353" s="105"/>
      <c r="B353" s="102"/>
      <c r="C353" s="97"/>
      <c r="D353" s="98"/>
      <c r="E353" s="95"/>
      <c r="F353" s="95"/>
      <c r="G353" s="80"/>
      <c r="H353" s="4" t="s">
        <v>308</v>
      </c>
      <c r="I353" s="9">
        <v>669</v>
      </c>
      <c r="J353" s="15">
        <v>5</v>
      </c>
      <c r="K353" s="15">
        <v>2</v>
      </c>
      <c r="L353" s="86" t="s">
        <v>563</v>
      </c>
      <c r="M353" s="87" t="s">
        <v>227</v>
      </c>
      <c r="N353" s="87" t="s">
        <v>239</v>
      </c>
      <c r="O353" s="87" t="s">
        <v>566</v>
      </c>
      <c r="P353" s="5">
        <v>240</v>
      </c>
      <c r="Q353" s="167">
        <v>2000</v>
      </c>
      <c r="R353" s="167">
        <v>0</v>
      </c>
      <c r="S353" s="167">
        <v>0</v>
      </c>
    </row>
    <row r="354" spans="1:19" ht="18.75">
      <c r="A354" s="105"/>
      <c r="B354" s="102"/>
      <c r="C354" s="97"/>
      <c r="D354" s="98"/>
      <c r="E354" s="95"/>
      <c r="F354" s="95"/>
      <c r="G354" s="80"/>
      <c r="H354" s="47" t="s">
        <v>615</v>
      </c>
      <c r="I354" s="9">
        <v>669</v>
      </c>
      <c r="J354" s="15">
        <v>5</v>
      </c>
      <c r="K354" s="15">
        <v>2</v>
      </c>
      <c r="L354" s="86" t="s">
        <v>563</v>
      </c>
      <c r="M354" s="87" t="s">
        <v>227</v>
      </c>
      <c r="N354" s="87" t="s">
        <v>230</v>
      </c>
      <c r="O354" s="87" t="s">
        <v>268</v>
      </c>
      <c r="P354" s="5"/>
      <c r="Q354" s="167">
        <f aca="true" t="shared" si="52" ref="Q354:S355">Q355</f>
        <v>400</v>
      </c>
      <c r="R354" s="167">
        <f t="shared" si="52"/>
        <v>0</v>
      </c>
      <c r="S354" s="167">
        <f t="shared" si="52"/>
        <v>0</v>
      </c>
    </row>
    <row r="355" spans="1:19" ht="18.75">
      <c r="A355" s="105"/>
      <c r="B355" s="102"/>
      <c r="C355" s="97"/>
      <c r="D355" s="98"/>
      <c r="E355" s="95"/>
      <c r="F355" s="95"/>
      <c r="G355" s="80"/>
      <c r="H355" s="47" t="s">
        <v>616</v>
      </c>
      <c r="I355" s="9">
        <v>669</v>
      </c>
      <c r="J355" s="15">
        <v>5</v>
      </c>
      <c r="K355" s="15">
        <v>2</v>
      </c>
      <c r="L355" s="86" t="s">
        <v>563</v>
      </c>
      <c r="M355" s="87" t="s">
        <v>227</v>
      </c>
      <c r="N355" s="87" t="s">
        <v>230</v>
      </c>
      <c r="O355" s="87" t="s">
        <v>567</v>
      </c>
      <c r="P355" s="5"/>
      <c r="Q355" s="167">
        <f t="shared" si="52"/>
        <v>400</v>
      </c>
      <c r="R355" s="167">
        <f t="shared" si="52"/>
        <v>0</v>
      </c>
      <c r="S355" s="167">
        <f t="shared" si="52"/>
        <v>0</v>
      </c>
    </row>
    <row r="356" spans="1:19" ht="18.75">
      <c r="A356" s="105"/>
      <c r="B356" s="102"/>
      <c r="C356" s="97"/>
      <c r="D356" s="98"/>
      <c r="E356" s="95"/>
      <c r="F356" s="95"/>
      <c r="G356" s="80"/>
      <c r="H356" s="4" t="s">
        <v>308</v>
      </c>
      <c r="I356" s="9">
        <v>669</v>
      </c>
      <c r="J356" s="15">
        <v>5</v>
      </c>
      <c r="K356" s="15">
        <v>2</v>
      </c>
      <c r="L356" s="86" t="s">
        <v>563</v>
      </c>
      <c r="M356" s="87" t="s">
        <v>227</v>
      </c>
      <c r="N356" s="87" t="s">
        <v>230</v>
      </c>
      <c r="O356" s="87" t="s">
        <v>567</v>
      </c>
      <c r="P356" s="5">
        <v>240</v>
      </c>
      <c r="Q356" s="167">
        <v>400</v>
      </c>
      <c r="R356" s="167">
        <v>0</v>
      </c>
      <c r="S356" s="167">
        <v>0</v>
      </c>
    </row>
    <row r="357" spans="1:19" s="146" customFormat="1" ht="19.5">
      <c r="A357" s="138"/>
      <c r="B357" s="310"/>
      <c r="C357" s="136"/>
      <c r="D357" s="123"/>
      <c r="E357" s="124"/>
      <c r="F357" s="124"/>
      <c r="G357" s="115"/>
      <c r="H357" s="306" t="s">
        <v>22</v>
      </c>
      <c r="I357" s="117">
        <v>669</v>
      </c>
      <c r="J357" s="118">
        <v>5</v>
      </c>
      <c r="K357" s="118">
        <v>3</v>
      </c>
      <c r="L357" s="119"/>
      <c r="M357" s="120"/>
      <c r="N357" s="120"/>
      <c r="O357" s="120"/>
      <c r="P357" s="125"/>
      <c r="Q357" s="168">
        <f>Q358+Q364</f>
        <v>13142</v>
      </c>
      <c r="R357" s="168">
        <f>R358+R364</f>
        <v>10306.599999999999</v>
      </c>
      <c r="S357" s="168">
        <f>S358+S364</f>
        <v>7885.2</v>
      </c>
    </row>
    <row r="358" spans="1:19" ht="31.5">
      <c r="A358" s="90"/>
      <c r="B358" s="89"/>
      <c r="C358" s="94"/>
      <c r="D358" s="98"/>
      <c r="E358" s="145"/>
      <c r="F358" s="145"/>
      <c r="G358" s="80"/>
      <c r="H358" s="10" t="s">
        <v>596</v>
      </c>
      <c r="I358" s="9">
        <v>669</v>
      </c>
      <c r="J358" s="15">
        <v>5</v>
      </c>
      <c r="K358" s="15">
        <v>3</v>
      </c>
      <c r="L358" s="86" t="s">
        <v>248</v>
      </c>
      <c r="M358" s="87" t="s">
        <v>227</v>
      </c>
      <c r="N358" s="87" t="s">
        <v>236</v>
      </c>
      <c r="O358" s="87" t="s">
        <v>268</v>
      </c>
      <c r="P358" s="9"/>
      <c r="Q358" s="165">
        <f>Q359</f>
        <v>4701.2</v>
      </c>
      <c r="R358" s="165">
        <f>R359</f>
        <v>1865.8</v>
      </c>
      <c r="S358" s="165">
        <f>S359</f>
        <v>0</v>
      </c>
    </row>
    <row r="359" spans="1:19" ht="31.5">
      <c r="A359" s="101"/>
      <c r="B359" s="102"/>
      <c r="C359" s="97"/>
      <c r="D359" s="98"/>
      <c r="E359" s="95"/>
      <c r="F359" s="95"/>
      <c r="G359" s="80"/>
      <c r="H359" s="10" t="s">
        <v>422</v>
      </c>
      <c r="I359" s="9">
        <v>669</v>
      </c>
      <c r="J359" s="15">
        <v>5</v>
      </c>
      <c r="K359" s="15">
        <v>3</v>
      </c>
      <c r="L359" s="86" t="s">
        <v>248</v>
      </c>
      <c r="M359" s="87" t="s">
        <v>227</v>
      </c>
      <c r="N359" s="87" t="s">
        <v>356</v>
      </c>
      <c r="O359" s="87" t="s">
        <v>268</v>
      </c>
      <c r="P359" s="5"/>
      <c r="Q359" s="167">
        <f>Q360+Q362</f>
        <v>4701.2</v>
      </c>
      <c r="R359" s="167">
        <f>R360+R362</f>
        <v>1865.8</v>
      </c>
      <c r="S359" s="167">
        <f>S360+S362</f>
        <v>0</v>
      </c>
    </row>
    <row r="360" spans="1:19" ht="18.75">
      <c r="A360" s="101"/>
      <c r="B360" s="102"/>
      <c r="C360" s="97"/>
      <c r="D360" s="98"/>
      <c r="E360" s="95"/>
      <c r="F360" s="95"/>
      <c r="G360" s="80"/>
      <c r="H360" s="10" t="s">
        <v>619</v>
      </c>
      <c r="I360" s="9">
        <v>669</v>
      </c>
      <c r="J360" s="15">
        <v>5</v>
      </c>
      <c r="K360" s="15">
        <v>3</v>
      </c>
      <c r="L360" s="86" t="s">
        <v>248</v>
      </c>
      <c r="M360" s="87" t="s">
        <v>227</v>
      </c>
      <c r="N360" s="87" t="s">
        <v>356</v>
      </c>
      <c r="O360" s="87" t="s">
        <v>551</v>
      </c>
      <c r="P360" s="5"/>
      <c r="Q360" s="167">
        <f>Q361</f>
        <v>1848.7</v>
      </c>
      <c r="R360" s="167">
        <f>R361</f>
        <v>1865.8</v>
      </c>
      <c r="S360" s="167">
        <f>S361</f>
        <v>0</v>
      </c>
    </row>
    <row r="361" spans="1:19" ht="18.75">
      <c r="A361" s="101"/>
      <c r="B361" s="103"/>
      <c r="C361" s="97"/>
      <c r="D361" s="100"/>
      <c r="E361" s="95"/>
      <c r="F361" s="95"/>
      <c r="G361" s="80"/>
      <c r="H361" s="4" t="s">
        <v>308</v>
      </c>
      <c r="I361" s="9">
        <v>669</v>
      </c>
      <c r="J361" s="15">
        <v>5</v>
      </c>
      <c r="K361" s="15">
        <v>3</v>
      </c>
      <c r="L361" s="86" t="s">
        <v>248</v>
      </c>
      <c r="M361" s="87" t="s">
        <v>227</v>
      </c>
      <c r="N361" s="87" t="s">
        <v>356</v>
      </c>
      <c r="O361" s="87" t="s">
        <v>551</v>
      </c>
      <c r="P361" s="5">
        <v>240</v>
      </c>
      <c r="Q361" s="167">
        <v>1848.7</v>
      </c>
      <c r="R361" s="167">
        <v>1865.8</v>
      </c>
      <c r="S361" s="167">
        <v>0</v>
      </c>
    </row>
    <row r="362" spans="1:19" ht="25.5" customHeight="1">
      <c r="A362" s="90"/>
      <c r="B362" s="89"/>
      <c r="C362" s="94"/>
      <c r="D362" s="98"/>
      <c r="E362" s="145"/>
      <c r="F362" s="145"/>
      <c r="G362" s="80"/>
      <c r="H362" s="10" t="s">
        <v>620</v>
      </c>
      <c r="I362" s="9">
        <v>669</v>
      </c>
      <c r="J362" s="15">
        <v>5</v>
      </c>
      <c r="K362" s="15">
        <v>3</v>
      </c>
      <c r="L362" s="86" t="s">
        <v>248</v>
      </c>
      <c r="M362" s="87" t="s">
        <v>227</v>
      </c>
      <c r="N362" s="87" t="s">
        <v>356</v>
      </c>
      <c r="O362" s="87" t="s">
        <v>552</v>
      </c>
      <c r="P362" s="9"/>
      <c r="Q362" s="165">
        <f>Q363</f>
        <v>2852.5</v>
      </c>
      <c r="R362" s="165">
        <f>R363</f>
        <v>0</v>
      </c>
      <c r="S362" s="165">
        <f>S363</f>
        <v>0</v>
      </c>
    </row>
    <row r="363" spans="1:19" ht="18.75">
      <c r="A363" s="101"/>
      <c r="B363" s="102"/>
      <c r="C363" s="97"/>
      <c r="D363" s="98"/>
      <c r="E363" s="95"/>
      <c r="F363" s="95"/>
      <c r="G363" s="80"/>
      <c r="H363" s="4" t="s">
        <v>308</v>
      </c>
      <c r="I363" s="9">
        <v>669</v>
      </c>
      <c r="J363" s="15">
        <v>5</v>
      </c>
      <c r="K363" s="15">
        <v>3</v>
      </c>
      <c r="L363" s="86" t="s">
        <v>248</v>
      </c>
      <c r="M363" s="87" t="s">
        <v>227</v>
      </c>
      <c r="N363" s="87" t="s">
        <v>356</v>
      </c>
      <c r="O363" s="87" t="s">
        <v>552</v>
      </c>
      <c r="P363" s="5">
        <v>240</v>
      </c>
      <c r="Q363" s="167">
        <v>2852.5</v>
      </c>
      <c r="R363" s="167">
        <v>0</v>
      </c>
      <c r="S363" s="167">
        <v>0</v>
      </c>
    </row>
    <row r="364" spans="1:19" ht="31.5">
      <c r="A364" s="101"/>
      <c r="B364" s="102"/>
      <c r="C364" s="97"/>
      <c r="D364" s="98"/>
      <c r="E364" s="95"/>
      <c r="F364" s="95"/>
      <c r="G364" s="80"/>
      <c r="H364" s="10" t="s">
        <v>621</v>
      </c>
      <c r="I364" s="9">
        <v>669</v>
      </c>
      <c r="J364" s="15">
        <v>5</v>
      </c>
      <c r="K364" s="15">
        <v>3</v>
      </c>
      <c r="L364" s="86" t="s">
        <v>553</v>
      </c>
      <c r="M364" s="87" t="s">
        <v>227</v>
      </c>
      <c r="N364" s="87" t="s">
        <v>236</v>
      </c>
      <c r="O364" s="87" t="s">
        <v>268</v>
      </c>
      <c r="P364" s="5"/>
      <c r="Q364" s="167">
        <f>Q365+Q368</f>
        <v>8440.8</v>
      </c>
      <c r="R364" s="167">
        <f>R365+R368</f>
        <v>8440.8</v>
      </c>
      <c r="S364" s="167">
        <f>S365+S368</f>
        <v>7885.2</v>
      </c>
    </row>
    <row r="365" spans="1:19" ht="18.75">
      <c r="A365" s="101"/>
      <c r="B365" s="103"/>
      <c r="C365" s="97"/>
      <c r="D365" s="100"/>
      <c r="E365" s="95"/>
      <c r="F365" s="95"/>
      <c r="G365" s="80"/>
      <c r="H365" s="10" t="s">
        <v>622</v>
      </c>
      <c r="I365" s="9">
        <v>669</v>
      </c>
      <c r="J365" s="15">
        <v>5</v>
      </c>
      <c r="K365" s="15">
        <v>3</v>
      </c>
      <c r="L365" s="86" t="s">
        <v>553</v>
      </c>
      <c r="M365" s="87" t="s">
        <v>227</v>
      </c>
      <c r="N365" s="87" t="s">
        <v>244</v>
      </c>
      <c r="O365" s="87" t="s">
        <v>268</v>
      </c>
      <c r="P365" s="5"/>
      <c r="Q365" s="167">
        <f aca="true" t="shared" si="53" ref="Q365:S366">Q366</f>
        <v>7885.2</v>
      </c>
      <c r="R365" s="167">
        <f t="shared" si="53"/>
        <v>7885.2</v>
      </c>
      <c r="S365" s="167">
        <f t="shared" si="53"/>
        <v>7885.2</v>
      </c>
    </row>
    <row r="366" spans="1:19" ht="18.75">
      <c r="A366" s="101"/>
      <c r="B366" s="102"/>
      <c r="C366" s="97"/>
      <c r="D366" s="98"/>
      <c r="E366" s="95"/>
      <c r="F366" s="95"/>
      <c r="G366" s="80"/>
      <c r="H366" s="10" t="s">
        <v>623</v>
      </c>
      <c r="I366" s="9">
        <v>669</v>
      </c>
      <c r="J366" s="15">
        <v>5</v>
      </c>
      <c r="K366" s="15">
        <v>3</v>
      </c>
      <c r="L366" s="86" t="s">
        <v>553</v>
      </c>
      <c r="M366" s="87" t="s">
        <v>227</v>
      </c>
      <c r="N366" s="87" t="s">
        <v>244</v>
      </c>
      <c r="O366" s="87" t="s">
        <v>554</v>
      </c>
      <c r="P366" s="5"/>
      <c r="Q366" s="167">
        <f t="shared" si="53"/>
        <v>7885.2</v>
      </c>
      <c r="R366" s="167">
        <f t="shared" si="53"/>
        <v>7885.2</v>
      </c>
      <c r="S366" s="167">
        <f t="shared" si="53"/>
        <v>7885.2</v>
      </c>
    </row>
    <row r="367" spans="1:19" ht="18.75">
      <c r="A367" s="101"/>
      <c r="B367" s="103"/>
      <c r="C367" s="97"/>
      <c r="D367" s="100"/>
      <c r="E367" s="95"/>
      <c r="F367" s="95"/>
      <c r="G367" s="80"/>
      <c r="H367" s="4" t="s">
        <v>308</v>
      </c>
      <c r="I367" s="9">
        <v>669</v>
      </c>
      <c r="J367" s="15">
        <v>5</v>
      </c>
      <c r="K367" s="15">
        <v>3</v>
      </c>
      <c r="L367" s="86" t="s">
        <v>553</v>
      </c>
      <c r="M367" s="87" t="s">
        <v>227</v>
      </c>
      <c r="N367" s="87" t="s">
        <v>244</v>
      </c>
      <c r="O367" s="87" t="s">
        <v>554</v>
      </c>
      <c r="P367" s="5">
        <v>240</v>
      </c>
      <c r="Q367" s="167">
        <v>7885.2</v>
      </c>
      <c r="R367" s="167">
        <v>7885.2</v>
      </c>
      <c r="S367" s="167">
        <v>7885.2</v>
      </c>
    </row>
    <row r="368" spans="1:19" ht="18.75">
      <c r="A368" s="101"/>
      <c r="B368" s="102"/>
      <c r="C368" s="97"/>
      <c r="D368" s="98"/>
      <c r="E368" s="95"/>
      <c r="F368" s="95"/>
      <c r="G368" s="80"/>
      <c r="H368" s="10" t="s">
        <v>624</v>
      </c>
      <c r="I368" s="9">
        <v>669</v>
      </c>
      <c r="J368" s="15">
        <v>5</v>
      </c>
      <c r="K368" s="15">
        <v>3</v>
      </c>
      <c r="L368" s="86" t="s">
        <v>553</v>
      </c>
      <c r="M368" s="87" t="s">
        <v>227</v>
      </c>
      <c r="N368" s="87" t="s">
        <v>356</v>
      </c>
      <c r="O368" s="87" t="s">
        <v>555</v>
      </c>
      <c r="P368" s="5"/>
      <c r="Q368" s="167">
        <f>Q369</f>
        <v>555.6</v>
      </c>
      <c r="R368" s="167">
        <f>R369</f>
        <v>555.6</v>
      </c>
      <c r="S368" s="167">
        <f>S369</f>
        <v>0</v>
      </c>
    </row>
    <row r="369" spans="1:19" ht="18.75">
      <c r="A369" s="101"/>
      <c r="B369" s="103"/>
      <c r="C369" s="97"/>
      <c r="D369" s="100"/>
      <c r="E369" s="95"/>
      <c r="F369" s="95"/>
      <c r="G369" s="80"/>
      <c r="H369" s="4" t="s">
        <v>308</v>
      </c>
      <c r="I369" s="9">
        <v>669</v>
      </c>
      <c r="J369" s="15">
        <v>5</v>
      </c>
      <c r="K369" s="15">
        <v>3</v>
      </c>
      <c r="L369" s="86" t="s">
        <v>553</v>
      </c>
      <c r="M369" s="87" t="s">
        <v>227</v>
      </c>
      <c r="N369" s="87" t="s">
        <v>356</v>
      </c>
      <c r="O369" s="87" t="s">
        <v>555</v>
      </c>
      <c r="P369" s="5">
        <v>240</v>
      </c>
      <c r="Q369" s="167">
        <v>555.6</v>
      </c>
      <c r="R369" s="167">
        <v>555.6</v>
      </c>
      <c r="S369" s="167">
        <v>0</v>
      </c>
    </row>
    <row r="370" spans="1:19" s="146" customFormat="1" ht="19.5">
      <c r="A370" s="138"/>
      <c r="B370" s="310"/>
      <c r="C370" s="136"/>
      <c r="D370" s="123"/>
      <c r="E370" s="124"/>
      <c r="F370" s="124"/>
      <c r="G370" s="115"/>
      <c r="H370" s="308" t="s">
        <v>270</v>
      </c>
      <c r="I370" s="117">
        <v>669</v>
      </c>
      <c r="J370" s="118">
        <v>5</v>
      </c>
      <c r="K370" s="118">
        <v>5</v>
      </c>
      <c r="L370" s="119"/>
      <c r="M370" s="120"/>
      <c r="N370" s="120"/>
      <c r="O370" s="120"/>
      <c r="P370" s="125"/>
      <c r="Q370" s="168">
        <f>Q371+Q377</f>
        <v>14137.8</v>
      </c>
      <c r="R370" s="168">
        <f>R371+R377</f>
        <v>11832.4</v>
      </c>
      <c r="S370" s="168">
        <f>S371+S377</f>
        <v>7099.7</v>
      </c>
    </row>
    <row r="371" spans="1:19" ht="31.5">
      <c r="A371" s="101"/>
      <c r="B371" s="102"/>
      <c r="C371" s="97"/>
      <c r="D371" s="98"/>
      <c r="E371" s="95"/>
      <c r="F371" s="95"/>
      <c r="G371" s="80"/>
      <c r="H371" s="10" t="s">
        <v>570</v>
      </c>
      <c r="I371" s="9">
        <v>669</v>
      </c>
      <c r="J371" s="15">
        <v>5</v>
      </c>
      <c r="K371" s="15">
        <v>5</v>
      </c>
      <c r="L371" s="86" t="s">
        <v>540</v>
      </c>
      <c r="M371" s="87" t="s">
        <v>227</v>
      </c>
      <c r="N371" s="87" t="s">
        <v>236</v>
      </c>
      <c r="O371" s="87" t="s">
        <v>268</v>
      </c>
      <c r="P371" s="5"/>
      <c r="Q371" s="167">
        <f>Q372</f>
        <v>12387.8</v>
      </c>
      <c r="R371" s="167">
        <f>R372</f>
        <v>11832.4</v>
      </c>
      <c r="S371" s="167">
        <f>S372</f>
        <v>7099.7</v>
      </c>
    </row>
    <row r="372" spans="1:19" ht="18.75">
      <c r="A372" s="101"/>
      <c r="B372" s="103"/>
      <c r="C372" s="97"/>
      <c r="D372" s="100"/>
      <c r="E372" s="95"/>
      <c r="F372" s="95"/>
      <c r="G372" s="80"/>
      <c r="H372" s="10" t="s">
        <v>611</v>
      </c>
      <c r="I372" s="9">
        <v>669</v>
      </c>
      <c r="J372" s="15">
        <v>5</v>
      </c>
      <c r="K372" s="15">
        <v>5</v>
      </c>
      <c r="L372" s="86" t="s">
        <v>540</v>
      </c>
      <c r="M372" s="87" t="s">
        <v>227</v>
      </c>
      <c r="N372" s="87" t="s">
        <v>243</v>
      </c>
      <c r="O372" s="87" t="s">
        <v>268</v>
      </c>
      <c r="P372" s="5"/>
      <c r="Q372" s="167">
        <f>Q373+Q375</f>
        <v>12387.8</v>
      </c>
      <c r="R372" s="167">
        <f>R373+R375</f>
        <v>11832.4</v>
      </c>
      <c r="S372" s="167">
        <f>S373+S375</f>
        <v>7099.7</v>
      </c>
    </row>
    <row r="373" spans="1:19" ht="18.75">
      <c r="A373" s="101"/>
      <c r="B373" s="102"/>
      <c r="C373" s="97"/>
      <c r="D373" s="98"/>
      <c r="E373" s="95"/>
      <c r="F373" s="95"/>
      <c r="G373" s="80"/>
      <c r="H373" s="10" t="s">
        <v>64</v>
      </c>
      <c r="I373" s="9">
        <v>669</v>
      </c>
      <c r="J373" s="15">
        <v>5</v>
      </c>
      <c r="K373" s="15">
        <v>5</v>
      </c>
      <c r="L373" s="86" t="s">
        <v>540</v>
      </c>
      <c r="M373" s="87" t="s">
        <v>227</v>
      </c>
      <c r="N373" s="87" t="s">
        <v>243</v>
      </c>
      <c r="O373" s="87" t="s">
        <v>65</v>
      </c>
      <c r="P373" s="5"/>
      <c r="Q373" s="167">
        <f>Q374</f>
        <v>11787.8</v>
      </c>
      <c r="R373" s="167">
        <f>R374</f>
        <v>11832.4</v>
      </c>
      <c r="S373" s="167">
        <f>S374</f>
        <v>7099.7</v>
      </c>
    </row>
    <row r="374" spans="1:19" ht="18.75">
      <c r="A374" s="101"/>
      <c r="B374" s="103"/>
      <c r="C374" s="97"/>
      <c r="D374" s="100"/>
      <c r="E374" s="95"/>
      <c r="F374" s="95"/>
      <c r="G374" s="80"/>
      <c r="H374" s="10" t="s">
        <v>310</v>
      </c>
      <c r="I374" s="9">
        <v>669</v>
      </c>
      <c r="J374" s="15">
        <v>5</v>
      </c>
      <c r="K374" s="15">
        <v>5</v>
      </c>
      <c r="L374" s="86" t="s">
        <v>540</v>
      </c>
      <c r="M374" s="87" t="s">
        <v>227</v>
      </c>
      <c r="N374" s="87" t="s">
        <v>243</v>
      </c>
      <c r="O374" s="87" t="s">
        <v>65</v>
      </c>
      <c r="P374" s="5">
        <v>610</v>
      </c>
      <c r="Q374" s="167">
        <v>11787.8</v>
      </c>
      <c r="R374" s="167">
        <v>11832.4</v>
      </c>
      <c r="S374" s="167">
        <v>7099.7</v>
      </c>
    </row>
    <row r="375" spans="1:19" ht="47.25">
      <c r="A375" s="88"/>
      <c r="B375" s="89"/>
      <c r="C375" s="105"/>
      <c r="D375" s="102"/>
      <c r="E375" s="105"/>
      <c r="F375" s="105"/>
      <c r="G375" s="80"/>
      <c r="H375" s="4" t="s">
        <v>625</v>
      </c>
      <c r="I375" s="9">
        <v>669</v>
      </c>
      <c r="J375" s="15">
        <v>5</v>
      </c>
      <c r="K375" s="15">
        <v>5</v>
      </c>
      <c r="L375" s="86" t="s">
        <v>540</v>
      </c>
      <c r="M375" s="87" t="s">
        <v>227</v>
      </c>
      <c r="N375" s="87" t="s">
        <v>243</v>
      </c>
      <c r="O375" s="87" t="s">
        <v>274</v>
      </c>
      <c r="P375" s="9"/>
      <c r="Q375" s="165">
        <f>Q376</f>
        <v>600</v>
      </c>
      <c r="R375" s="165">
        <f>R376</f>
        <v>0</v>
      </c>
      <c r="S375" s="165">
        <f>S376</f>
        <v>0</v>
      </c>
    </row>
    <row r="376" spans="1:19" ht="18.75">
      <c r="A376" s="88"/>
      <c r="B376" s="89"/>
      <c r="C376" s="105"/>
      <c r="D376" s="102"/>
      <c r="E376" s="105"/>
      <c r="F376" s="105"/>
      <c r="G376" s="80"/>
      <c r="H376" s="4" t="s">
        <v>308</v>
      </c>
      <c r="I376" s="9">
        <v>669</v>
      </c>
      <c r="J376" s="15">
        <v>5</v>
      </c>
      <c r="K376" s="15">
        <v>5</v>
      </c>
      <c r="L376" s="86" t="s">
        <v>540</v>
      </c>
      <c r="M376" s="87" t="s">
        <v>227</v>
      </c>
      <c r="N376" s="87" t="s">
        <v>243</v>
      </c>
      <c r="O376" s="87" t="s">
        <v>274</v>
      </c>
      <c r="P376" s="9">
        <v>240</v>
      </c>
      <c r="Q376" s="165">
        <v>600</v>
      </c>
      <c r="R376" s="172">
        <v>0</v>
      </c>
      <c r="S376" s="172">
        <v>0</v>
      </c>
    </row>
    <row r="377" spans="1:19" ht="31.5">
      <c r="A377" s="105"/>
      <c r="B377" s="102"/>
      <c r="C377" s="105"/>
      <c r="D377" s="102"/>
      <c r="E377" s="105"/>
      <c r="F377" s="105"/>
      <c r="G377" s="80"/>
      <c r="H377" s="47" t="s">
        <v>589</v>
      </c>
      <c r="I377" s="9">
        <v>669</v>
      </c>
      <c r="J377" s="15">
        <v>5</v>
      </c>
      <c r="K377" s="15">
        <v>5</v>
      </c>
      <c r="L377" s="86" t="s">
        <v>563</v>
      </c>
      <c r="M377" s="87" t="s">
        <v>227</v>
      </c>
      <c r="N377" s="87" t="s">
        <v>236</v>
      </c>
      <c r="O377" s="87" t="s">
        <v>268</v>
      </c>
      <c r="P377" s="5"/>
      <c r="Q377" s="167">
        <f>Q378</f>
        <v>1750</v>
      </c>
      <c r="R377" s="167">
        <f aca="true" t="shared" si="54" ref="R377:S379">R378</f>
        <v>0</v>
      </c>
      <c r="S377" s="167">
        <f t="shared" si="54"/>
        <v>0</v>
      </c>
    </row>
    <row r="378" spans="1:19" ht="31.5">
      <c r="A378" s="105"/>
      <c r="B378" s="102"/>
      <c r="C378" s="105"/>
      <c r="D378" s="102"/>
      <c r="E378" s="105"/>
      <c r="F378" s="105"/>
      <c r="G378" s="80"/>
      <c r="H378" s="4" t="s">
        <v>626</v>
      </c>
      <c r="I378" s="9">
        <v>669</v>
      </c>
      <c r="J378" s="15">
        <v>5</v>
      </c>
      <c r="K378" s="15">
        <v>5</v>
      </c>
      <c r="L378" s="86" t="s">
        <v>563</v>
      </c>
      <c r="M378" s="87" t="s">
        <v>227</v>
      </c>
      <c r="N378" s="87" t="s">
        <v>228</v>
      </c>
      <c r="O378" s="87" t="s">
        <v>268</v>
      </c>
      <c r="P378" s="5"/>
      <c r="Q378" s="167">
        <f>Q379</f>
        <v>1750</v>
      </c>
      <c r="R378" s="167">
        <f t="shared" si="54"/>
        <v>0</v>
      </c>
      <c r="S378" s="167">
        <f t="shared" si="54"/>
        <v>0</v>
      </c>
    </row>
    <row r="379" spans="1:19" ht="31.5">
      <c r="A379" s="105"/>
      <c r="B379" s="102"/>
      <c r="C379" s="105"/>
      <c r="D379" s="102"/>
      <c r="E379" s="105"/>
      <c r="F379" s="105"/>
      <c r="G379" s="80"/>
      <c r="H379" s="4" t="s">
        <v>627</v>
      </c>
      <c r="I379" s="9">
        <v>669</v>
      </c>
      <c r="J379" s="15">
        <v>5</v>
      </c>
      <c r="K379" s="15">
        <v>5</v>
      </c>
      <c r="L379" s="86" t="s">
        <v>563</v>
      </c>
      <c r="M379" s="87" t="s">
        <v>227</v>
      </c>
      <c r="N379" s="87" t="s">
        <v>228</v>
      </c>
      <c r="O379" s="87" t="s">
        <v>11</v>
      </c>
      <c r="P379" s="5"/>
      <c r="Q379" s="167">
        <f>Q380</f>
        <v>1750</v>
      </c>
      <c r="R379" s="167">
        <f t="shared" si="54"/>
        <v>0</v>
      </c>
      <c r="S379" s="167">
        <f t="shared" si="54"/>
        <v>0</v>
      </c>
    </row>
    <row r="380" spans="1:19" ht="18.75">
      <c r="A380" s="105"/>
      <c r="B380" s="102"/>
      <c r="C380" s="105"/>
      <c r="D380" s="102"/>
      <c r="E380" s="105"/>
      <c r="F380" s="105"/>
      <c r="G380" s="80"/>
      <c r="H380" s="4" t="s">
        <v>308</v>
      </c>
      <c r="I380" s="9">
        <v>669</v>
      </c>
      <c r="J380" s="15">
        <v>5</v>
      </c>
      <c r="K380" s="15">
        <v>5</v>
      </c>
      <c r="L380" s="86" t="s">
        <v>563</v>
      </c>
      <c r="M380" s="87" t="s">
        <v>227</v>
      </c>
      <c r="N380" s="87" t="s">
        <v>228</v>
      </c>
      <c r="O380" s="87" t="s">
        <v>11</v>
      </c>
      <c r="P380" s="5">
        <v>240</v>
      </c>
      <c r="Q380" s="167">
        <v>1750</v>
      </c>
      <c r="R380" s="172">
        <v>0</v>
      </c>
      <c r="S380" s="172">
        <v>0</v>
      </c>
    </row>
    <row r="381" spans="1:19" s="146" customFormat="1" ht="19.5">
      <c r="A381" s="138"/>
      <c r="B381" s="169"/>
      <c r="C381" s="136"/>
      <c r="D381" s="139"/>
      <c r="E381" s="124"/>
      <c r="F381" s="124"/>
      <c r="G381" s="115"/>
      <c r="H381" s="301" t="s">
        <v>255</v>
      </c>
      <c r="I381" s="117">
        <v>669</v>
      </c>
      <c r="J381" s="118">
        <v>10</v>
      </c>
      <c r="K381" s="118"/>
      <c r="L381" s="119"/>
      <c r="M381" s="120"/>
      <c r="N381" s="120"/>
      <c r="O381" s="120"/>
      <c r="P381" s="125"/>
      <c r="Q381" s="168">
        <f>Q382</f>
        <v>319.7</v>
      </c>
      <c r="R381" s="168">
        <f aca="true" t="shared" si="55" ref="R381:S385">R382</f>
        <v>320</v>
      </c>
      <c r="S381" s="168">
        <f t="shared" si="55"/>
        <v>320</v>
      </c>
    </row>
    <row r="382" spans="1:19" s="146" customFormat="1" ht="19.5">
      <c r="A382" s="138"/>
      <c r="B382" s="310"/>
      <c r="C382" s="136"/>
      <c r="D382" s="123"/>
      <c r="E382" s="124"/>
      <c r="F382" s="124"/>
      <c r="G382" s="115"/>
      <c r="H382" s="332" t="s">
        <v>84</v>
      </c>
      <c r="I382" s="117">
        <v>669</v>
      </c>
      <c r="J382" s="118">
        <v>10</v>
      </c>
      <c r="K382" s="118">
        <v>1</v>
      </c>
      <c r="L382" s="119"/>
      <c r="M382" s="120"/>
      <c r="N382" s="120"/>
      <c r="O382" s="120"/>
      <c r="P382" s="125"/>
      <c r="Q382" s="168">
        <f>Q383</f>
        <v>319.7</v>
      </c>
      <c r="R382" s="168">
        <f t="shared" si="55"/>
        <v>320</v>
      </c>
      <c r="S382" s="168">
        <f t="shared" si="55"/>
        <v>320</v>
      </c>
    </row>
    <row r="383" spans="1:19" ht="31.5">
      <c r="A383" s="101"/>
      <c r="B383" s="102"/>
      <c r="C383" s="97"/>
      <c r="D383" s="98"/>
      <c r="E383" s="95"/>
      <c r="F383" s="95"/>
      <c r="G383" s="80"/>
      <c r="H383" s="10" t="s">
        <v>570</v>
      </c>
      <c r="I383" s="9">
        <v>669</v>
      </c>
      <c r="J383" s="15">
        <v>10</v>
      </c>
      <c r="K383" s="15">
        <v>1</v>
      </c>
      <c r="L383" s="86" t="s">
        <v>540</v>
      </c>
      <c r="M383" s="87" t="s">
        <v>227</v>
      </c>
      <c r="N383" s="87" t="s">
        <v>236</v>
      </c>
      <c r="O383" s="87" t="s">
        <v>268</v>
      </c>
      <c r="P383" s="5"/>
      <c r="Q383" s="167">
        <f>Q384</f>
        <v>319.7</v>
      </c>
      <c r="R383" s="167">
        <f t="shared" si="55"/>
        <v>320</v>
      </c>
      <c r="S383" s="167">
        <f t="shared" si="55"/>
        <v>320</v>
      </c>
    </row>
    <row r="384" spans="1:19" ht="18.75">
      <c r="A384" s="101"/>
      <c r="B384" s="103"/>
      <c r="C384" s="97"/>
      <c r="D384" s="100"/>
      <c r="E384" s="95"/>
      <c r="F384" s="95"/>
      <c r="G384" s="80"/>
      <c r="H384" s="10" t="s">
        <v>611</v>
      </c>
      <c r="I384" s="9">
        <v>669</v>
      </c>
      <c r="J384" s="15">
        <v>10</v>
      </c>
      <c r="K384" s="15">
        <v>1</v>
      </c>
      <c r="L384" s="86" t="s">
        <v>540</v>
      </c>
      <c r="M384" s="87" t="s">
        <v>227</v>
      </c>
      <c r="N384" s="87" t="s">
        <v>243</v>
      </c>
      <c r="O384" s="87" t="s">
        <v>268</v>
      </c>
      <c r="P384" s="5"/>
      <c r="Q384" s="167">
        <f>Q385</f>
        <v>319.7</v>
      </c>
      <c r="R384" s="167">
        <f t="shared" si="55"/>
        <v>320</v>
      </c>
      <c r="S384" s="167">
        <f t="shared" si="55"/>
        <v>320</v>
      </c>
    </row>
    <row r="385" spans="1:19" ht="18.75">
      <c r="A385" s="101"/>
      <c r="B385" s="102"/>
      <c r="C385" s="97"/>
      <c r="D385" s="98"/>
      <c r="E385" s="95"/>
      <c r="F385" s="95"/>
      <c r="G385" s="80"/>
      <c r="H385" s="10" t="s">
        <v>607</v>
      </c>
      <c r="I385" s="9">
        <v>669</v>
      </c>
      <c r="J385" s="15">
        <v>10</v>
      </c>
      <c r="K385" s="15">
        <v>1</v>
      </c>
      <c r="L385" s="86" t="s">
        <v>540</v>
      </c>
      <c r="M385" s="87" t="s">
        <v>227</v>
      </c>
      <c r="N385" s="87" t="s">
        <v>243</v>
      </c>
      <c r="O385" s="87" t="s">
        <v>38</v>
      </c>
      <c r="P385" s="5"/>
      <c r="Q385" s="167">
        <f>Q386</f>
        <v>319.7</v>
      </c>
      <c r="R385" s="167">
        <f t="shared" si="55"/>
        <v>320</v>
      </c>
      <c r="S385" s="167">
        <f t="shared" si="55"/>
        <v>320</v>
      </c>
    </row>
    <row r="386" spans="1:19" ht="18.75">
      <c r="A386" s="101"/>
      <c r="B386" s="103"/>
      <c r="C386" s="97"/>
      <c r="D386" s="100"/>
      <c r="E386" s="95"/>
      <c r="F386" s="95"/>
      <c r="G386" s="80"/>
      <c r="H386" s="17" t="s">
        <v>312</v>
      </c>
      <c r="I386" s="9">
        <v>669</v>
      </c>
      <c r="J386" s="15">
        <v>10</v>
      </c>
      <c r="K386" s="15">
        <v>1</v>
      </c>
      <c r="L386" s="86" t="s">
        <v>540</v>
      </c>
      <c r="M386" s="87" t="s">
        <v>227</v>
      </c>
      <c r="N386" s="87" t="s">
        <v>243</v>
      </c>
      <c r="O386" s="87" t="s">
        <v>38</v>
      </c>
      <c r="P386" s="5">
        <v>310</v>
      </c>
      <c r="Q386" s="167">
        <v>319.7</v>
      </c>
      <c r="R386" s="167">
        <v>320</v>
      </c>
      <c r="S386" s="167">
        <v>320</v>
      </c>
    </row>
    <row r="387" spans="1:19" s="144" customFormat="1" ht="16.5">
      <c r="A387" s="137"/>
      <c r="B387" s="147"/>
      <c r="C387" s="148"/>
      <c r="D387" s="149"/>
      <c r="E387" s="150"/>
      <c r="F387" s="150"/>
      <c r="G387" s="285">
        <v>120</v>
      </c>
      <c r="H387" s="27" t="s">
        <v>535</v>
      </c>
      <c r="I387" s="13">
        <v>670</v>
      </c>
      <c r="J387" s="14"/>
      <c r="K387" s="14"/>
      <c r="L387" s="112"/>
      <c r="M387" s="113"/>
      <c r="N387" s="113"/>
      <c r="O387" s="113"/>
      <c r="P387" s="23"/>
      <c r="Q387" s="289">
        <f>Q388</f>
        <v>27262.1</v>
      </c>
      <c r="R387" s="289">
        <f>R388</f>
        <v>28784.1</v>
      </c>
      <c r="S387" s="289">
        <f>S388</f>
        <v>29839.4</v>
      </c>
    </row>
    <row r="388" spans="1:19" s="146" customFormat="1" ht="19.5">
      <c r="A388" s="138"/>
      <c r="B388" s="169"/>
      <c r="C388" s="136"/>
      <c r="D388" s="139"/>
      <c r="E388" s="124"/>
      <c r="F388" s="124"/>
      <c r="G388" s="115"/>
      <c r="H388" s="301" t="s">
        <v>242</v>
      </c>
      <c r="I388" s="117">
        <v>670</v>
      </c>
      <c r="J388" s="118">
        <v>1</v>
      </c>
      <c r="K388" s="118"/>
      <c r="L388" s="119"/>
      <c r="M388" s="120"/>
      <c r="N388" s="120"/>
      <c r="O388" s="120"/>
      <c r="P388" s="125"/>
      <c r="Q388" s="168">
        <f>Q389+Q407</f>
        <v>27262.1</v>
      </c>
      <c r="R388" s="168">
        <f>R389+R407</f>
        <v>28784.1</v>
      </c>
      <c r="S388" s="168">
        <f>S389+S407</f>
        <v>29839.4</v>
      </c>
    </row>
    <row r="389" spans="1:19" s="146" customFormat="1" ht="31.5">
      <c r="A389" s="138"/>
      <c r="B389" s="169"/>
      <c r="C389" s="136"/>
      <c r="D389" s="139"/>
      <c r="E389" s="124"/>
      <c r="F389" s="124"/>
      <c r="G389" s="115"/>
      <c r="H389" s="300" t="s">
        <v>79</v>
      </c>
      <c r="I389" s="117">
        <v>670</v>
      </c>
      <c r="J389" s="118">
        <v>1</v>
      </c>
      <c r="K389" s="118">
        <v>6</v>
      </c>
      <c r="L389" s="119"/>
      <c r="M389" s="120"/>
      <c r="N389" s="120"/>
      <c r="O389" s="120"/>
      <c r="P389" s="125"/>
      <c r="Q389" s="168">
        <f>Q390</f>
        <v>9269.5</v>
      </c>
      <c r="R389" s="168">
        <f>R390</f>
        <v>9762.6</v>
      </c>
      <c r="S389" s="168">
        <f>S390</f>
        <v>10104.5</v>
      </c>
    </row>
    <row r="390" spans="1:19" ht="31.5">
      <c r="A390" s="101"/>
      <c r="B390" s="102"/>
      <c r="C390" s="97"/>
      <c r="D390" s="98"/>
      <c r="E390" s="95"/>
      <c r="F390" s="95"/>
      <c r="G390" s="80"/>
      <c r="H390" s="10" t="s">
        <v>628</v>
      </c>
      <c r="I390" s="9">
        <v>670</v>
      </c>
      <c r="J390" s="15">
        <v>1</v>
      </c>
      <c r="K390" s="15">
        <v>6</v>
      </c>
      <c r="L390" s="86" t="s">
        <v>232</v>
      </c>
      <c r="M390" s="87" t="s">
        <v>227</v>
      </c>
      <c r="N390" s="87" t="s">
        <v>236</v>
      </c>
      <c r="O390" s="87" t="s">
        <v>268</v>
      </c>
      <c r="P390" s="5"/>
      <c r="Q390" s="167">
        <f>Q391+Q395+Q403</f>
        <v>9269.5</v>
      </c>
      <c r="R390" s="167">
        <f>R391+R395+R403</f>
        <v>9762.6</v>
      </c>
      <c r="S390" s="167">
        <f>S391+S395+S403</f>
        <v>10104.5</v>
      </c>
    </row>
    <row r="391" spans="1:19" ht="31.5">
      <c r="A391" s="85"/>
      <c r="B391" s="85"/>
      <c r="C391" s="85"/>
      <c r="D391" s="85"/>
      <c r="E391" s="85"/>
      <c r="F391" s="85"/>
      <c r="G391" s="80"/>
      <c r="H391" s="10" t="s">
        <v>629</v>
      </c>
      <c r="I391" s="9">
        <v>670</v>
      </c>
      <c r="J391" s="15">
        <v>1</v>
      </c>
      <c r="K391" s="15">
        <v>6</v>
      </c>
      <c r="L391" s="86" t="s">
        <v>232</v>
      </c>
      <c r="M391" s="87" t="s">
        <v>229</v>
      </c>
      <c r="N391" s="87" t="s">
        <v>236</v>
      </c>
      <c r="O391" s="87" t="s">
        <v>268</v>
      </c>
      <c r="P391" s="5"/>
      <c r="Q391" s="167">
        <f>Q392</f>
        <v>20</v>
      </c>
      <c r="R391" s="167">
        <f aca="true" t="shared" si="56" ref="R391:S393">R392</f>
        <v>20</v>
      </c>
      <c r="S391" s="167">
        <f t="shared" si="56"/>
        <v>20</v>
      </c>
    </row>
    <row r="392" spans="1:19" ht="31.5">
      <c r="A392" s="85"/>
      <c r="B392" s="85"/>
      <c r="C392" s="85"/>
      <c r="D392" s="85"/>
      <c r="E392" s="85"/>
      <c r="F392" s="85"/>
      <c r="G392" s="80"/>
      <c r="H392" s="10" t="s">
        <v>630</v>
      </c>
      <c r="I392" s="9">
        <v>670</v>
      </c>
      <c r="J392" s="15">
        <v>1</v>
      </c>
      <c r="K392" s="15">
        <v>6</v>
      </c>
      <c r="L392" s="86" t="s">
        <v>232</v>
      </c>
      <c r="M392" s="87" t="s">
        <v>229</v>
      </c>
      <c r="N392" s="87" t="s">
        <v>244</v>
      </c>
      <c r="O392" s="87" t="s">
        <v>268</v>
      </c>
      <c r="P392" s="5"/>
      <c r="Q392" s="167">
        <f>Q393</f>
        <v>20</v>
      </c>
      <c r="R392" s="167">
        <f t="shared" si="56"/>
        <v>20</v>
      </c>
      <c r="S392" s="167">
        <f t="shared" si="56"/>
        <v>20</v>
      </c>
    </row>
    <row r="393" spans="1:19" ht="18.75">
      <c r="A393" s="85"/>
      <c r="B393" s="85"/>
      <c r="C393" s="85"/>
      <c r="D393" s="85"/>
      <c r="E393" s="85"/>
      <c r="F393" s="85"/>
      <c r="G393" s="80"/>
      <c r="H393" s="10" t="s">
        <v>62</v>
      </c>
      <c r="I393" s="9">
        <v>670</v>
      </c>
      <c r="J393" s="15">
        <v>1</v>
      </c>
      <c r="K393" s="15">
        <v>6</v>
      </c>
      <c r="L393" s="86" t="s">
        <v>232</v>
      </c>
      <c r="M393" s="87" t="s">
        <v>229</v>
      </c>
      <c r="N393" s="87" t="s">
        <v>244</v>
      </c>
      <c r="O393" s="87" t="s">
        <v>271</v>
      </c>
      <c r="P393" s="5"/>
      <c r="Q393" s="167">
        <f>Q394</f>
        <v>20</v>
      </c>
      <c r="R393" s="167">
        <f t="shared" si="56"/>
        <v>20</v>
      </c>
      <c r="S393" s="167">
        <f t="shared" si="56"/>
        <v>20</v>
      </c>
    </row>
    <row r="394" spans="1:19" ht="18.75">
      <c r="A394" s="85"/>
      <c r="B394" s="85"/>
      <c r="C394" s="85"/>
      <c r="D394" s="85"/>
      <c r="E394" s="85"/>
      <c r="F394" s="85"/>
      <c r="G394" s="80"/>
      <c r="H394" s="4" t="s">
        <v>308</v>
      </c>
      <c r="I394" s="9">
        <v>670</v>
      </c>
      <c r="J394" s="15">
        <v>1</v>
      </c>
      <c r="K394" s="15">
        <v>6</v>
      </c>
      <c r="L394" s="86" t="s">
        <v>232</v>
      </c>
      <c r="M394" s="87" t="s">
        <v>229</v>
      </c>
      <c r="N394" s="87" t="s">
        <v>244</v>
      </c>
      <c r="O394" s="87" t="s">
        <v>271</v>
      </c>
      <c r="P394" s="5">
        <v>240</v>
      </c>
      <c r="Q394" s="167">
        <v>20</v>
      </c>
      <c r="R394" s="167">
        <v>20</v>
      </c>
      <c r="S394" s="167">
        <v>20</v>
      </c>
    </row>
    <row r="395" spans="1:19" ht="31.5">
      <c r="A395" s="85"/>
      <c r="B395" s="85"/>
      <c r="C395" s="85"/>
      <c r="D395" s="85"/>
      <c r="E395" s="85"/>
      <c r="F395" s="85"/>
      <c r="G395" s="80"/>
      <c r="H395" s="10" t="s">
        <v>631</v>
      </c>
      <c r="I395" s="9">
        <v>670</v>
      </c>
      <c r="J395" s="15">
        <v>1</v>
      </c>
      <c r="K395" s="15">
        <v>6</v>
      </c>
      <c r="L395" s="86" t="s">
        <v>232</v>
      </c>
      <c r="M395" s="87" t="s">
        <v>379</v>
      </c>
      <c r="N395" s="87" t="s">
        <v>236</v>
      </c>
      <c r="O395" s="87" t="s">
        <v>557</v>
      </c>
      <c r="P395" s="5"/>
      <c r="Q395" s="167">
        <f>Q396</f>
        <v>9229.5</v>
      </c>
      <c r="R395" s="167">
        <f>R396</f>
        <v>9722.6</v>
      </c>
      <c r="S395" s="167">
        <f>S396</f>
        <v>10064.5</v>
      </c>
    </row>
    <row r="396" spans="1:19" ht="63">
      <c r="A396" s="85"/>
      <c r="B396" s="85"/>
      <c r="C396" s="85"/>
      <c r="D396" s="85"/>
      <c r="E396" s="85"/>
      <c r="F396" s="85"/>
      <c r="G396" s="80"/>
      <c r="H396" s="10" t="s">
        <v>632</v>
      </c>
      <c r="I396" s="9">
        <v>670</v>
      </c>
      <c r="J396" s="15">
        <v>1</v>
      </c>
      <c r="K396" s="15">
        <v>6</v>
      </c>
      <c r="L396" s="86" t="s">
        <v>232</v>
      </c>
      <c r="M396" s="87" t="s">
        <v>379</v>
      </c>
      <c r="N396" s="87" t="s">
        <v>228</v>
      </c>
      <c r="O396" s="87" t="s">
        <v>268</v>
      </c>
      <c r="P396" s="5"/>
      <c r="Q396" s="167">
        <f>Q397+Q401</f>
        <v>9229.5</v>
      </c>
      <c r="R396" s="167">
        <f>R397+R401</f>
        <v>9722.6</v>
      </c>
      <c r="S396" s="167">
        <f>S397+S401</f>
        <v>10064.5</v>
      </c>
    </row>
    <row r="397" spans="1:19" ht="18.75">
      <c r="A397" s="85"/>
      <c r="B397" s="85"/>
      <c r="C397" s="85"/>
      <c r="D397" s="85"/>
      <c r="E397" s="85"/>
      <c r="F397" s="85"/>
      <c r="G397" s="80"/>
      <c r="H397" s="10" t="s">
        <v>62</v>
      </c>
      <c r="I397" s="9">
        <v>670</v>
      </c>
      <c r="J397" s="15">
        <v>1</v>
      </c>
      <c r="K397" s="15">
        <v>6</v>
      </c>
      <c r="L397" s="86" t="s">
        <v>232</v>
      </c>
      <c r="M397" s="87" t="s">
        <v>379</v>
      </c>
      <c r="N397" s="87" t="s">
        <v>228</v>
      </c>
      <c r="O397" s="87" t="s">
        <v>271</v>
      </c>
      <c r="P397" s="5"/>
      <c r="Q397" s="167">
        <f>Q398+Q399+Q400</f>
        <v>8184.2</v>
      </c>
      <c r="R397" s="167">
        <f>R398+R399+R400</f>
        <v>8635.5</v>
      </c>
      <c r="S397" s="167">
        <f>S398+S399+S400</f>
        <v>8934</v>
      </c>
    </row>
    <row r="398" spans="1:19" ht="18.75">
      <c r="A398" s="85"/>
      <c r="B398" s="85"/>
      <c r="C398" s="85"/>
      <c r="D398" s="85"/>
      <c r="E398" s="85"/>
      <c r="F398" s="85"/>
      <c r="G398" s="80"/>
      <c r="H398" s="10" t="s">
        <v>211</v>
      </c>
      <c r="I398" s="9">
        <v>670</v>
      </c>
      <c r="J398" s="15">
        <v>1</v>
      </c>
      <c r="K398" s="15">
        <v>6</v>
      </c>
      <c r="L398" s="86" t="s">
        <v>232</v>
      </c>
      <c r="M398" s="87" t="s">
        <v>379</v>
      </c>
      <c r="N398" s="87" t="s">
        <v>228</v>
      </c>
      <c r="O398" s="87" t="s">
        <v>271</v>
      </c>
      <c r="P398" s="5">
        <v>120</v>
      </c>
      <c r="Q398" s="167">
        <v>7053.9</v>
      </c>
      <c r="R398" s="167">
        <v>7505.2</v>
      </c>
      <c r="S398" s="167">
        <v>7803.7</v>
      </c>
    </row>
    <row r="399" spans="1:19" ht="18.75">
      <c r="A399" s="85"/>
      <c r="B399" s="85"/>
      <c r="C399" s="85"/>
      <c r="D399" s="85"/>
      <c r="E399" s="85"/>
      <c r="F399" s="85"/>
      <c r="G399" s="80"/>
      <c r="H399" s="4" t="s">
        <v>308</v>
      </c>
      <c r="I399" s="9">
        <v>670</v>
      </c>
      <c r="J399" s="15">
        <v>1</v>
      </c>
      <c r="K399" s="15">
        <v>6</v>
      </c>
      <c r="L399" s="86" t="s">
        <v>232</v>
      </c>
      <c r="M399" s="87" t="s">
        <v>379</v>
      </c>
      <c r="N399" s="87" t="s">
        <v>228</v>
      </c>
      <c r="O399" s="87" t="s">
        <v>271</v>
      </c>
      <c r="P399" s="5">
        <v>240</v>
      </c>
      <c r="Q399" s="167">
        <v>1117.3</v>
      </c>
      <c r="R399" s="167">
        <v>1117.3</v>
      </c>
      <c r="S399" s="167">
        <v>1117.3</v>
      </c>
    </row>
    <row r="400" spans="1:19" ht="18.75">
      <c r="A400" s="85"/>
      <c r="B400" s="85"/>
      <c r="C400" s="85"/>
      <c r="D400" s="85"/>
      <c r="E400" s="85"/>
      <c r="F400" s="85"/>
      <c r="G400" s="80"/>
      <c r="H400" s="10" t="s">
        <v>309</v>
      </c>
      <c r="I400" s="9">
        <v>670</v>
      </c>
      <c r="J400" s="15">
        <v>1</v>
      </c>
      <c r="K400" s="15">
        <v>6</v>
      </c>
      <c r="L400" s="86" t="s">
        <v>232</v>
      </c>
      <c r="M400" s="87" t="s">
        <v>379</v>
      </c>
      <c r="N400" s="87" t="s">
        <v>228</v>
      </c>
      <c r="O400" s="87" t="s">
        <v>271</v>
      </c>
      <c r="P400" s="5">
        <v>850</v>
      </c>
      <c r="Q400" s="167">
        <v>13</v>
      </c>
      <c r="R400" s="167">
        <v>13</v>
      </c>
      <c r="S400" s="167">
        <v>13</v>
      </c>
    </row>
    <row r="401" spans="1:19" ht="31.5">
      <c r="A401" s="85"/>
      <c r="B401" s="85"/>
      <c r="C401" s="85"/>
      <c r="D401" s="85"/>
      <c r="E401" s="85"/>
      <c r="F401" s="85"/>
      <c r="G401" s="80"/>
      <c r="H401" s="10" t="s">
        <v>387</v>
      </c>
      <c r="I401" s="5">
        <v>670</v>
      </c>
      <c r="J401" s="18">
        <v>1</v>
      </c>
      <c r="K401" s="15">
        <v>6</v>
      </c>
      <c r="L401" s="86" t="s">
        <v>232</v>
      </c>
      <c r="M401" s="87" t="s">
        <v>379</v>
      </c>
      <c r="N401" s="87" t="s">
        <v>228</v>
      </c>
      <c r="O401" s="87" t="s">
        <v>386</v>
      </c>
      <c r="P401" s="5"/>
      <c r="Q401" s="167">
        <f>Q402</f>
        <v>1045.3</v>
      </c>
      <c r="R401" s="167">
        <f>R402</f>
        <v>1087.1</v>
      </c>
      <c r="S401" s="167">
        <f>S402</f>
        <v>1130.5</v>
      </c>
    </row>
    <row r="402" spans="1:19" ht="18.75">
      <c r="A402" s="85"/>
      <c r="B402" s="85"/>
      <c r="C402" s="85"/>
      <c r="D402" s="85"/>
      <c r="E402" s="85"/>
      <c r="F402" s="85"/>
      <c r="G402" s="80"/>
      <c r="H402" s="10" t="s">
        <v>211</v>
      </c>
      <c r="I402" s="5">
        <v>670</v>
      </c>
      <c r="J402" s="20">
        <v>1</v>
      </c>
      <c r="K402" s="15">
        <v>6</v>
      </c>
      <c r="L402" s="86" t="s">
        <v>232</v>
      </c>
      <c r="M402" s="87" t="s">
        <v>379</v>
      </c>
      <c r="N402" s="87" t="s">
        <v>228</v>
      </c>
      <c r="O402" s="87" t="s">
        <v>386</v>
      </c>
      <c r="P402" s="5">
        <v>120</v>
      </c>
      <c r="Q402" s="165">
        <v>1045.3</v>
      </c>
      <c r="R402" s="165">
        <v>1087.1</v>
      </c>
      <c r="S402" s="165">
        <v>1130.5</v>
      </c>
    </row>
    <row r="403" spans="1:19" ht="18.75">
      <c r="A403" s="85"/>
      <c r="B403" s="85"/>
      <c r="C403" s="85"/>
      <c r="D403" s="85"/>
      <c r="E403" s="85"/>
      <c r="F403" s="85"/>
      <c r="G403" s="80"/>
      <c r="H403" s="99" t="s">
        <v>633</v>
      </c>
      <c r="I403" s="5">
        <v>670</v>
      </c>
      <c r="J403" s="20">
        <v>1</v>
      </c>
      <c r="K403" s="15">
        <v>6</v>
      </c>
      <c r="L403" s="86" t="s">
        <v>232</v>
      </c>
      <c r="M403" s="87" t="s">
        <v>224</v>
      </c>
      <c r="N403" s="87" t="s">
        <v>236</v>
      </c>
      <c r="O403" s="87" t="s">
        <v>268</v>
      </c>
      <c r="P403" s="5"/>
      <c r="Q403" s="167">
        <f>Q404</f>
        <v>20</v>
      </c>
      <c r="R403" s="167">
        <f aca="true" t="shared" si="57" ref="R403:S405">R404</f>
        <v>20</v>
      </c>
      <c r="S403" s="167">
        <f t="shared" si="57"/>
        <v>20</v>
      </c>
    </row>
    <row r="404" spans="1:19" ht="31.5">
      <c r="A404" s="85"/>
      <c r="B404" s="85"/>
      <c r="C404" s="85"/>
      <c r="D404" s="85"/>
      <c r="E404" s="85"/>
      <c r="F404" s="85"/>
      <c r="G404" s="80"/>
      <c r="H404" s="10" t="s">
        <v>634</v>
      </c>
      <c r="I404" s="5">
        <v>670</v>
      </c>
      <c r="J404" s="6">
        <v>1</v>
      </c>
      <c r="K404" s="15">
        <v>6</v>
      </c>
      <c r="L404" s="86" t="s">
        <v>232</v>
      </c>
      <c r="M404" s="87" t="s">
        <v>224</v>
      </c>
      <c r="N404" s="87" t="s">
        <v>228</v>
      </c>
      <c r="O404" s="87" t="s">
        <v>268</v>
      </c>
      <c r="P404" s="5"/>
      <c r="Q404" s="167">
        <f>Q405</f>
        <v>20</v>
      </c>
      <c r="R404" s="167">
        <f t="shared" si="57"/>
        <v>20</v>
      </c>
      <c r="S404" s="167">
        <f t="shared" si="57"/>
        <v>20</v>
      </c>
    </row>
    <row r="405" spans="1:19" ht="18.75">
      <c r="A405" s="85"/>
      <c r="B405" s="85"/>
      <c r="C405" s="85"/>
      <c r="D405" s="85"/>
      <c r="E405" s="85"/>
      <c r="F405" s="85"/>
      <c r="G405" s="80"/>
      <c r="H405" s="10" t="s">
        <v>481</v>
      </c>
      <c r="I405" s="5">
        <v>670</v>
      </c>
      <c r="J405" s="6">
        <v>1</v>
      </c>
      <c r="K405" s="15">
        <v>6</v>
      </c>
      <c r="L405" s="86" t="s">
        <v>232</v>
      </c>
      <c r="M405" s="87" t="s">
        <v>224</v>
      </c>
      <c r="N405" s="87" t="s">
        <v>228</v>
      </c>
      <c r="O405" s="87" t="s">
        <v>558</v>
      </c>
      <c r="P405" s="5"/>
      <c r="Q405" s="167">
        <f>Q406</f>
        <v>20</v>
      </c>
      <c r="R405" s="167">
        <f t="shared" si="57"/>
        <v>20</v>
      </c>
      <c r="S405" s="167">
        <f t="shared" si="57"/>
        <v>20</v>
      </c>
    </row>
    <row r="406" spans="1:19" ht="18.75">
      <c r="A406" s="85"/>
      <c r="B406" s="85"/>
      <c r="C406" s="85"/>
      <c r="D406" s="85"/>
      <c r="E406" s="85"/>
      <c r="F406" s="85"/>
      <c r="G406" s="80"/>
      <c r="H406" s="4" t="s">
        <v>308</v>
      </c>
      <c r="I406" s="9">
        <v>670</v>
      </c>
      <c r="J406" s="15">
        <v>1</v>
      </c>
      <c r="K406" s="15">
        <v>6</v>
      </c>
      <c r="L406" s="86" t="s">
        <v>232</v>
      </c>
      <c r="M406" s="87" t="s">
        <v>224</v>
      </c>
      <c r="N406" s="87" t="s">
        <v>228</v>
      </c>
      <c r="O406" s="87" t="s">
        <v>558</v>
      </c>
      <c r="P406" s="5">
        <v>240</v>
      </c>
      <c r="Q406" s="167">
        <v>20</v>
      </c>
      <c r="R406" s="167">
        <v>20</v>
      </c>
      <c r="S406" s="167">
        <v>20</v>
      </c>
    </row>
    <row r="407" spans="1:19" s="146" customFormat="1" ht="19.5">
      <c r="A407" s="114"/>
      <c r="B407" s="114"/>
      <c r="C407" s="114"/>
      <c r="D407" s="114"/>
      <c r="E407" s="114"/>
      <c r="F407" s="114"/>
      <c r="G407" s="115"/>
      <c r="H407" s="301" t="s">
        <v>213</v>
      </c>
      <c r="I407" s="117">
        <v>670</v>
      </c>
      <c r="J407" s="118">
        <v>1</v>
      </c>
      <c r="K407" s="118">
        <v>13</v>
      </c>
      <c r="L407" s="119"/>
      <c r="M407" s="120"/>
      <c r="N407" s="120"/>
      <c r="O407" s="120"/>
      <c r="P407" s="125"/>
      <c r="Q407" s="168">
        <f>Q408</f>
        <v>17992.6</v>
      </c>
      <c r="R407" s="168">
        <f aca="true" t="shared" si="58" ref="R407:S409">R408</f>
        <v>19021.5</v>
      </c>
      <c r="S407" s="168">
        <f t="shared" si="58"/>
        <v>19734.9</v>
      </c>
    </row>
    <row r="408" spans="1:19" ht="31.5">
      <c r="A408" s="85"/>
      <c r="B408" s="85"/>
      <c r="C408" s="85"/>
      <c r="D408" s="85"/>
      <c r="E408" s="85"/>
      <c r="F408" s="85"/>
      <c r="G408" s="80"/>
      <c r="H408" s="10" t="s">
        <v>628</v>
      </c>
      <c r="I408" s="5">
        <v>670</v>
      </c>
      <c r="J408" s="6">
        <v>1</v>
      </c>
      <c r="K408" s="15">
        <v>13</v>
      </c>
      <c r="L408" s="86" t="s">
        <v>232</v>
      </c>
      <c r="M408" s="87" t="s">
        <v>227</v>
      </c>
      <c r="N408" s="87" t="s">
        <v>236</v>
      </c>
      <c r="O408" s="87" t="s">
        <v>268</v>
      </c>
      <c r="P408" s="5"/>
      <c r="Q408" s="167">
        <f>Q409</f>
        <v>17992.6</v>
      </c>
      <c r="R408" s="167">
        <f t="shared" si="58"/>
        <v>19021.5</v>
      </c>
      <c r="S408" s="167">
        <f t="shared" si="58"/>
        <v>19734.9</v>
      </c>
    </row>
    <row r="409" spans="1:19" ht="31.5">
      <c r="A409" s="85"/>
      <c r="B409" s="85"/>
      <c r="C409" s="85"/>
      <c r="D409" s="85"/>
      <c r="E409" s="85"/>
      <c r="F409" s="85"/>
      <c r="G409" s="80"/>
      <c r="H409" s="10" t="s">
        <v>631</v>
      </c>
      <c r="I409" s="9">
        <v>670</v>
      </c>
      <c r="J409" s="15">
        <v>1</v>
      </c>
      <c r="K409" s="15">
        <v>13</v>
      </c>
      <c r="L409" s="86" t="s">
        <v>232</v>
      </c>
      <c r="M409" s="87" t="s">
        <v>379</v>
      </c>
      <c r="N409" s="87" t="s">
        <v>236</v>
      </c>
      <c r="O409" s="87" t="s">
        <v>268</v>
      </c>
      <c r="P409" s="5"/>
      <c r="Q409" s="167">
        <f>Q410</f>
        <v>17992.6</v>
      </c>
      <c r="R409" s="167">
        <f t="shared" si="58"/>
        <v>19021.5</v>
      </c>
      <c r="S409" s="167">
        <f t="shared" si="58"/>
        <v>19734.9</v>
      </c>
    </row>
    <row r="410" spans="1:19" ht="31.5">
      <c r="A410" s="85"/>
      <c r="B410" s="85"/>
      <c r="C410" s="85"/>
      <c r="D410" s="85"/>
      <c r="E410" s="85"/>
      <c r="F410" s="85"/>
      <c r="G410" s="80"/>
      <c r="H410" s="10" t="s">
        <v>305</v>
      </c>
      <c r="I410" s="9">
        <v>670</v>
      </c>
      <c r="J410" s="15">
        <v>1</v>
      </c>
      <c r="K410" s="15">
        <v>13</v>
      </c>
      <c r="L410" s="86" t="s">
        <v>232</v>
      </c>
      <c r="M410" s="87" t="s">
        <v>379</v>
      </c>
      <c r="N410" s="87" t="s">
        <v>243</v>
      </c>
      <c r="O410" s="87" t="s">
        <v>268</v>
      </c>
      <c r="P410" s="5"/>
      <c r="Q410" s="167">
        <f>Q411+Q416</f>
        <v>17992.6</v>
      </c>
      <c r="R410" s="167">
        <f>R411+R416</f>
        <v>19021.5</v>
      </c>
      <c r="S410" s="167">
        <f>S411+S416</f>
        <v>19734.9</v>
      </c>
    </row>
    <row r="411" spans="1:19" ht="18.75">
      <c r="A411" s="85"/>
      <c r="B411" s="85"/>
      <c r="C411" s="85"/>
      <c r="D411" s="85"/>
      <c r="E411" s="85"/>
      <c r="F411" s="85"/>
      <c r="G411" s="80"/>
      <c r="H411" s="10" t="s">
        <v>64</v>
      </c>
      <c r="I411" s="9">
        <v>670</v>
      </c>
      <c r="J411" s="15">
        <v>1</v>
      </c>
      <c r="K411" s="15">
        <v>13</v>
      </c>
      <c r="L411" s="86" t="s">
        <v>232</v>
      </c>
      <c r="M411" s="87" t="s">
        <v>379</v>
      </c>
      <c r="N411" s="87" t="s">
        <v>243</v>
      </c>
      <c r="O411" s="87" t="s">
        <v>65</v>
      </c>
      <c r="P411" s="5"/>
      <c r="Q411" s="167">
        <f>Q412+Q413+Q414+Q415</f>
        <v>14441.4</v>
      </c>
      <c r="R411" s="167">
        <f>R412+R413+R414+R415</f>
        <v>15328.300000000001</v>
      </c>
      <c r="S411" s="167">
        <f>S412+S413+S414+S415</f>
        <v>15894</v>
      </c>
    </row>
    <row r="412" spans="1:19" ht="18.75">
      <c r="A412" s="85"/>
      <c r="B412" s="85"/>
      <c r="C412" s="85"/>
      <c r="D412" s="85"/>
      <c r="E412" s="85"/>
      <c r="F412" s="85"/>
      <c r="G412" s="80"/>
      <c r="H412" s="10" t="s">
        <v>311</v>
      </c>
      <c r="I412" s="9">
        <v>670</v>
      </c>
      <c r="J412" s="15">
        <v>1</v>
      </c>
      <c r="K412" s="15">
        <v>13</v>
      </c>
      <c r="L412" s="86" t="s">
        <v>232</v>
      </c>
      <c r="M412" s="87" t="s">
        <v>379</v>
      </c>
      <c r="N412" s="87" t="s">
        <v>243</v>
      </c>
      <c r="O412" s="87" t="s">
        <v>65</v>
      </c>
      <c r="P412" s="5">
        <v>110</v>
      </c>
      <c r="Q412" s="167">
        <v>13293.8</v>
      </c>
      <c r="R412" s="167">
        <v>14180.7</v>
      </c>
      <c r="S412" s="167">
        <v>14746.4</v>
      </c>
    </row>
    <row r="413" spans="1:19" ht="18.75">
      <c r="A413" s="85"/>
      <c r="B413" s="85"/>
      <c r="C413" s="85"/>
      <c r="D413" s="85"/>
      <c r="E413" s="85"/>
      <c r="F413" s="85"/>
      <c r="G413" s="80"/>
      <c r="H413" s="4" t="s">
        <v>308</v>
      </c>
      <c r="I413" s="9">
        <v>670</v>
      </c>
      <c r="J413" s="15">
        <v>1</v>
      </c>
      <c r="K413" s="15">
        <v>13</v>
      </c>
      <c r="L413" s="86" t="s">
        <v>232</v>
      </c>
      <c r="M413" s="87" t="s">
        <v>379</v>
      </c>
      <c r="N413" s="87" t="s">
        <v>243</v>
      </c>
      <c r="O413" s="87" t="s">
        <v>65</v>
      </c>
      <c r="P413" s="5">
        <v>240</v>
      </c>
      <c r="Q413" s="167">
        <v>1145</v>
      </c>
      <c r="R413" s="167">
        <v>1145</v>
      </c>
      <c r="S413" s="167">
        <v>1145</v>
      </c>
    </row>
    <row r="414" spans="1:19" ht="18.75">
      <c r="A414" s="85"/>
      <c r="B414" s="85"/>
      <c r="C414" s="85"/>
      <c r="D414" s="85"/>
      <c r="E414" s="85"/>
      <c r="F414" s="85"/>
      <c r="G414" s="80"/>
      <c r="H414" s="10" t="s">
        <v>313</v>
      </c>
      <c r="I414" s="9">
        <v>670</v>
      </c>
      <c r="J414" s="15">
        <v>1</v>
      </c>
      <c r="K414" s="15">
        <v>13</v>
      </c>
      <c r="L414" s="86" t="s">
        <v>232</v>
      </c>
      <c r="M414" s="87" t="s">
        <v>379</v>
      </c>
      <c r="N414" s="87" t="s">
        <v>243</v>
      </c>
      <c r="O414" s="87" t="s">
        <v>65</v>
      </c>
      <c r="P414" s="5">
        <v>320</v>
      </c>
      <c r="Q414" s="167">
        <v>2</v>
      </c>
      <c r="R414" s="167">
        <v>2</v>
      </c>
      <c r="S414" s="167">
        <v>2</v>
      </c>
    </row>
    <row r="415" spans="1:19" ht="18.75">
      <c r="A415" s="85"/>
      <c r="B415" s="85"/>
      <c r="C415" s="85"/>
      <c r="D415" s="85"/>
      <c r="E415" s="85"/>
      <c r="F415" s="85"/>
      <c r="G415" s="80"/>
      <c r="H415" s="10" t="s">
        <v>309</v>
      </c>
      <c r="I415" s="9">
        <v>670</v>
      </c>
      <c r="J415" s="15">
        <v>1</v>
      </c>
      <c r="K415" s="15">
        <v>13</v>
      </c>
      <c r="L415" s="86" t="s">
        <v>232</v>
      </c>
      <c r="M415" s="87" t="s">
        <v>379</v>
      </c>
      <c r="N415" s="87" t="s">
        <v>243</v>
      </c>
      <c r="O415" s="87" t="s">
        <v>65</v>
      </c>
      <c r="P415" s="5">
        <v>850</v>
      </c>
      <c r="Q415" s="167">
        <v>0.6</v>
      </c>
      <c r="R415" s="167">
        <v>0.6</v>
      </c>
      <c r="S415" s="167">
        <v>0.6</v>
      </c>
    </row>
    <row r="416" spans="1:19" ht="31.5">
      <c r="A416" s="85"/>
      <c r="B416" s="85"/>
      <c r="C416" s="85"/>
      <c r="D416" s="85"/>
      <c r="E416" s="85"/>
      <c r="F416" s="85"/>
      <c r="G416" s="80"/>
      <c r="H416" s="10" t="s">
        <v>387</v>
      </c>
      <c r="I416" s="9">
        <v>670</v>
      </c>
      <c r="J416" s="15">
        <v>1</v>
      </c>
      <c r="K416" s="15">
        <v>13</v>
      </c>
      <c r="L416" s="86" t="s">
        <v>232</v>
      </c>
      <c r="M416" s="87" t="s">
        <v>379</v>
      </c>
      <c r="N416" s="87" t="s">
        <v>243</v>
      </c>
      <c r="O416" s="87" t="s">
        <v>386</v>
      </c>
      <c r="P416" s="5"/>
      <c r="Q416" s="167">
        <f>Q417</f>
        <v>3551.2</v>
      </c>
      <c r="R416" s="167">
        <f>R417</f>
        <v>3693.2</v>
      </c>
      <c r="S416" s="167">
        <f>S417</f>
        <v>3840.9</v>
      </c>
    </row>
    <row r="417" spans="1:19" ht="18.75">
      <c r="A417" s="85"/>
      <c r="B417" s="85"/>
      <c r="C417" s="85"/>
      <c r="D417" s="85"/>
      <c r="E417" s="85"/>
      <c r="F417" s="85"/>
      <c r="G417" s="80"/>
      <c r="H417" s="10" t="s">
        <v>311</v>
      </c>
      <c r="I417" s="9">
        <v>670</v>
      </c>
      <c r="J417" s="15">
        <v>1</v>
      </c>
      <c r="K417" s="15">
        <v>13</v>
      </c>
      <c r="L417" s="86" t="s">
        <v>232</v>
      </c>
      <c r="M417" s="87" t="s">
        <v>379</v>
      </c>
      <c r="N417" s="87" t="s">
        <v>243</v>
      </c>
      <c r="O417" s="87" t="s">
        <v>386</v>
      </c>
      <c r="P417" s="5">
        <v>110</v>
      </c>
      <c r="Q417" s="167">
        <v>3551.2</v>
      </c>
      <c r="R417" s="167">
        <v>3693.2</v>
      </c>
      <c r="S417" s="167">
        <v>3840.9</v>
      </c>
    </row>
    <row r="418" spans="1:19" s="144" customFormat="1" ht="16.5">
      <c r="A418" s="279"/>
      <c r="B418" s="279"/>
      <c r="C418" s="279"/>
      <c r="D418" s="279"/>
      <c r="E418" s="279"/>
      <c r="F418" s="279"/>
      <c r="G418" s="151"/>
      <c r="H418" s="27" t="s">
        <v>536</v>
      </c>
      <c r="I418" s="13">
        <v>671</v>
      </c>
      <c r="J418" s="14"/>
      <c r="K418" s="14"/>
      <c r="L418" s="112"/>
      <c r="M418" s="113"/>
      <c r="N418" s="113"/>
      <c r="O418" s="113"/>
      <c r="P418" s="23"/>
      <c r="Q418" s="289">
        <f>Q419+Q443+Q449</f>
        <v>9941.1</v>
      </c>
      <c r="R418" s="289">
        <f>R419+R443+R449</f>
        <v>10121.3</v>
      </c>
      <c r="S418" s="289">
        <f>S419+S443+S449</f>
        <v>10536.400000000001</v>
      </c>
    </row>
    <row r="419" spans="1:19" s="146" customFormat="1" ht="20.25" customHeight="1">
      <c r="A419" s="114"/>
      <c r="B419" s="114"/>
      <c r="C419" s="114"/>
      <c r="D419" s="114"/>
      <c r="E419" s="114"/>
      <c r="F419" s="114"/>
      <c r="G419" s="115"/>
      <c r="H419" s="301" t="s">
        <v>242</v>
      </c>
      <c r="I419" s="117">
        <v>671</v>
      </c>
      <c r="J419" s="118">
        <v>1</v>
      </c>
      <c r="K419" s="118"/>
      <c r="L419" s="119"/>
      <c r="M419" s="120"/>
      <c r="N419" s="120"/>
      <c r="O419" s="120"/>
      <c r="P419" s="125"/>
      <c r="Q419" s="168">
        <f aca="true" t="shared" si="59" ref="Q419:S420">Q420</f>
        <v>7441.1</v>
      </c>
      <c r="R419" s="168">
        <f t="shared" si="59"/>
        <v>7621.3</v>
      </c>
      <c r="S419" s="168">
        <f t="shared" si="59"/>
        <v>8036.400000000001</v>
      </c>
    </row>
    <row r="420" spans="1:19" s="146" customFormat="1" ht="19.5">
      <c r="A420" s="114"/>
      <c r="B420" s="114"/>
      <c r="C420" s="114"/>
      <c r="D420" s="114"/>
      <c r="E420" s="114"/>
      <c r="F420" s="114"/>
      <c r="G420" s="115"/>
      <c r="H420" s="301" t="s">
        <v>213</v>
      </c>
      <c r="I420" s="117">
        <v>671</v>
      </c>
      <c r="J420" s="118">
        <v>1</v>
      </c>
      <c r="K420" s="118">
        <v>13</v>
      </c>
      <c r="L420" s="119"/>
      <c r="M420" s="120"/>
      <c r="N420" s="120"/>
      <c r="O420" s="120"/>
      <c r="P420" s="125"/>
      <c r="Q420" s="168">
        <f t="shared" si="59"/>
        <v>7441.1</v>
      </c>
      <c r="R420" s="168">
        <f t="shared" si="59"/>
        <v>7621.3</v>
      </c>
      <c r="S420" s="168">
        <f t="shared" si="59"/>
        <v>8036.400000000001</v>
      </c>
    </row>
    <row r="421" spans="1:19" ht="31.5">
      <c r="A421" s="79"/>
      <c r="B421" s="79"/>
      <c r="C421" s="79"/>
      <c r="D421" s="79"/>
      <c r="E421" s="79"/>
      <c r="F421" s="79"/>
      <c r="G421" s="80"/>
      <c r="H421" s="4" t="s">
        <v>635</v>
      </c>
      <c r="I421" s="9">
        <v>671</v>
      </c>
      <c r="J421" s="15">
        <v>1</v>
      </c>
      <c r="K421" s="15">
        <v>13</v>
      </c>
      <c r="L421" s="86" t="s">
        <v>559</v>
      </c>
      <c r="M421" s="87" t="s">
        <v>227</v>
      </c>
      <c r="N421" s="87" t="s">
        <v>236</v>
      </c>
      <c r="O421" s="87" t="s">
        <v>268</v>
      </c>
      <c r="P421" s="5"/>
      <c r="Q421" s="167">
        <f>Q422+Q425+Q428+Q432+Q440</f>
        <v>7441.1</v>
      </c>
      <c r="R421" s="167">
        <f>R422+R425+R428+R432+R440</f>
        <v>7621.3</v>
      </c>
      <c r="S421" s="167">
        <f>S422+S425+S428+S432+S440</f>
        <v>8036.400000000001</v>
      </c>
    </row>
    <row r="422" spans="1:19" ht="18.75">
      <c r="A422" s="79"/>
      <c r="B422" s="79"/>
      <c r="C422" s="79"/>
      <c r="D422" s="79"/>
      <c r="E422" s="79"/>
      <c r="F422" s="79"/>
      <c r="G422" s="80"/>
      <c r="H422" s="10" t="s">
        <v>437</v>
      </c>
      <c r="I422" s="9">
        <v>671</v>
      </c>
      <c r="J422" s="15">
        <v>1</v>
      </c>
      <c r="K422" s="15">
        <v>13</v>
      </c>
      <c r="L422" s="86" t="s">
        <v>559</v>
      </c>
      <c r="M422" s="87" t="s">
        <v>227</v>
      </c>
      <c r="N422" s="87" t="s">
        <v>228</v>
      </c>
      <c r="O422" s="87" t="s">
        <v>268</v>
      </c>
      <c r="P422" s="5"/>
      <c r="Q422" s="167">
        <f aca="true" t="shared" si="60" ref="Q422:S423">Q423</f>
        <v>530</v>
      </c>
      <c r="R422" s="167">
        <f t="shared" si="60"/>
        <v>530</v>
      </c>
      <c r="S422" s="167">
        <f t="shared" si="60"/>
        <v>530</v>
      </c>
    </row>
    <row r="423" spans="1:19" ht="18.75">
      <c r="A423" s="79"/>
      <c r="B423" s="79"/>
      <c r="C423" s="79"/>
      <c r="D423" s="79"/>
      <c r="E423" s="79"/>
      <c r="F423" s="79"/>
      <c r="G423" s="80"/>
      <c r="H423" s="10" t="s">
        <v>77</v>
      </c>
      <c r="I423" s="9">
        <v>671</v>
      </c>
      <c r="J423" s="15">
        <v>1</v>
      </c>
      <c r="K423" s="15">
        <v>13</v>
      </c>
      <c r="L423" s="86" t="s">
        <v>559</v>
      </c>
      <c r="M423" s="87" t="s">
        <v>227</v>
      </c>
      <c r="N423" s="87" t="s">
        <v>228</v>
      </c>
      <c r="O423" s="87" t="s">
        <v>48</v>
      </c>
      <c r="P423" s="5"/>
      <c r="Q423" s="167">
        <f t="shared" si="60"/>
        <v>530</v>
      </c>
      <c r="R423" s="167">
        <f t="shared" si="60"/>
        <v>530</v>
      </c>
      <c r="S423" s="167">
        <f t="shared" si="60"/>
        <v>530</v>
      </c>
    </row>
    <row r="424" spans="1:19" ht="18.75">
      <c r="A424" s="79"/>
      <c r="B424" s="79"/>
      <c r="C424" s="79"/>
      <c r="D424" s="79"/>
      <c r="E424" s="79"/>
      <c r="F424" s="79"/>
      <c r="G424" s="80"/>
      <c r="H424" s="4" t="s">
        <v>308</v>
      </c>
      <c r="I424" s="9">
        <v>671</v>
      </c>
      <c r="J424" s="15">
        <v>1</v>
      </c>
      <c r="K424" s="15">
        <v>13</v>
      </c>
      <c r="L424" s="86" t="s">
        <v>559</v>
      </c>
      <c r="M424" s="87" t="s">
        <v>227</v>
      </c>
      <c r="N424" s="87" t="s">
        <v>228</v>
      </c>
      <c r="O424" s="87" t="s">
        <v>48</v>
      </c>
      <c r="P424" s="5">
        <v>240</v>
      </c>
      <c r="Q424" s="167">
        <v>530</v>
      </c>
      <c r="R424" s="167">
        <v>530</v>
      </c>
      <c r="S424" s="167">
        <v>530</v>
      </c>
    </row>
    <row r="425" spans="1:19" ht="31.5">
      <c r="A425" s="79"/>
      <c r="B425" s="79"/>
      <c r="C425" s="79"/>
      <c r="D425" s="79"/>
      <c r="E425" s="79"/>
      <c r="F425" s="79"/>
      <c r="G425" s="80"/>
      <c r="H425" s="10" t="s">
        <v>438</v>
      </c>
      <c r="I425" s="9">
        <v>671</v>
      </c>
      <c r="J425" s="15">
        <v>1</v>
      </c>
      <c r="K425" s="15">
        <v>13</v>
      </c>
      <c r="L425" s="86" t="s">
        <v>559</v>
      </c>
      <c r="M425" s="87" t="s">
        <v>227</v>
      </c>
      <c r="N425" s="87" t="s">
        <v>243</v>
      </c>
      <c r="O425" s="87" t="s">
        <v>268</v>
      </c>
      <c r="P425" s="5"/>
      <c r="Q425" s="167">
        <f aca="true" t="shared" si="61" ref="Q425:S426">Q426</f>
        <v>110</v>
      </c>
      <c r="R425" s="167">
        <f t="shared" si="61"/>
        <v>110</v>
      </c>
      <c r="S425" s="167">
        <f t="shared" si="61"/>
        <v>110</v>
      </c>
    </row>
    <row r="426" spans="1:19" ht="31.5">
      <c r="A426" s="79"/>
      <c r="B426" s="79"/>
      <c r="C426" s="79"/>
      <c r="D426" s="79"/>
      <c r="E426" s="79"/>
      <c r="F426" s="79"/>
      <c r="G426" s="80"/>
      <c r="H426" s="10" t="s">
        <v>439</v>
      </c>
      <c r="I426" s="9">
        <v>671</v>
      </c>
      <c r="J426" s="15">
        <v>1</v>
      </c>
      <c r="K426" s="15">
        <v>13</v>
      </c>
      <c r="L426" s="86" t="s">
        <v>559</v>
      </c>
      <c r="M426" s="87" t="s">
        <v>227</v>
      </c>
      <c r="N426" s="87" t="s">
        <v>243</v>
      </c>
      <c r="O426" s="87" t="s">
        <v>47</v>
      </c>
      <c r="P426" s="5"/>
      <c r="Q426" s="167">
        <f t="shared" si="61"/>
        <v>110</v>
      </c>
      <c r="R426" s="167">
        <f t="shared" si="61"/>
        <v>110</v>
      </c>
      <c r="S426" s="167">
        <f t="shared" si="61"/>
        <v>110</v>
      </c>
    </row>
    <row r="427" spans="1:19" ht="18.75">
      <c r="A427" s="79"/>
      <c r="B427" s="79"/>
      <c r="C427" s="79"/>
      <c r="D427" s="79"/>
      <c r="E427" s="79"/>
      <c r="F427" s="79"/>
      <c r="G427" s="80"/>
      <c r="H427" s="4" t="s">
        <v>308</v>
      </c>
      <c r="I427" s="9">
        <v>671</v>
      </c>
      <c r="J427" s="15">
        <v>1</v>
      </c>
      <c r="K427" s="15">
        <v>13</v>
      </c>
      <c r="L427" s="86" t="s">
        <v>559</v>
      </c>
      <c r="M427" s="87" t="s">
        <v>227</v>
      </c>
      <c r="N427" s="87" t="s">
        <v>243</v>
      </c>
      <c r="O427" s="87" t="s">
        <v>47</v>
      </c>
      <c r="P427" s="5">
        <v>240</v>
      </c>
      <c r="Q427" s="167">
        <v>110</v>
      </c>
      <c r="R427" s="167">
        <v>110</v>
      </c>
      <c r="S427" s="167">
        <v>110</v>
      </c>
    </row>
    <row r="428" spans="1:19" ht="31.5">
      <c r="A428" s="79"/>
      <c r="B428" s="79"/>
      <c r="C428" s="79"/>
      <c r="D428" s="79"/>
      <c r="E428" s="79"/>
      <c r="F428" s="79"/>
      <c r="G428" s="80"/>
      <c r="H428" s="4" t="s">
        <v>820</v>
      </c>
      <c r="I428" s="9">
        <v>671</v>
      </c>
      <c r="J428" s="15">
        <v>1</v>
      </c>
      <c r="K428" s="15">
        <v>13</v>
      </c>
      <c r="L428" s="86" t="s">
        <v>559</v>
      </c>
      <c r="M428" s="87" t="s">
        <v>227</v>
      </c>
      <c r="N428" s="87" t="s">
        <v>244</v>
      </c>
      <c r="O428" s="87" t="s">
        <v>268</v>
      </c>
      <c r="P428" s="5"/>
      <c r="Q428" s="167">
        <f>Q429</f>
        <v>132</v>
      </c>
      <c r="R428" s="167">
        <f>R429</f>
        <v>132</v>
      </c>
      <c r="S428" s="167">
        <f>S429</f>
        <v>132</v>
      </c>
    </row>
    <row r="429" spans="1:19" ht="18.75">
      <c r="A429" s="79"/>
      <c r="B429" s="79"/>
      <c r="C429" s="79"/>
      <c r="D429" s="79"/>
      <c r="E429" s="79"/>
      <c r="F429" s="79"/>
      <c r="G429" s="80"/>
      <c r="H429" s="28" t="s">
        <v>821</v>
      </c>
      <c r="I429" s="9">
        <v>671</v>
      </c>
      <c r="J429" s="15">
        <v>1</v>
      </c>
      <c r="K429" s="15">
        <v>13</v>
      </c>
      <c r="L429" s="15">
        <v>15</v>
      </c>
      <c r="M429" s="87" t="s">
        <v>227</v>
      </c>
      <c r="N429" s="87" t="s">
        <v>244</v>
      </c>
      <c r="O429" s="87" t="s">
        <v>20</v>
      </c>
      <c r="P429" s="5"/>
      <c r="Q429" s="167">
        <f>Q430+Q431</f>
        <v>132</v>
      </c>
      <c r="R429" s="167">
        <f>R430+R431</f>
        <v>132</v>
      </c>
      <c r="S429" s="167">
        <f>S430+S431</f>
        <v>132</v>
      </c>
    </row>
    <row r="430" spans="1:19" ht="18.75">
      <c r="A430" s="79"/>
      <c r="B430" s="79"/>
      <c r="C430" s="79"/>
      <c r="D430" s="79"/>
      <c r="E430" s="79"/>
      <c r="F430" s="79"/>
      <c r="G430" s="80"/>
      <c r="H430" s="4" t="s">
        <v>308</v>
      </c>
      <c r="I430" s="9">
        <v>671</v>
      </c>
      <c r="J430" s="15">
        <v>1</v>
      </c>
      <c r="K430" s="15">
        <v>13</v>
      </c>
      <c r="L430" s="15">
        <v>15</v>
      </c>
      <c r="M430" s="87" t="s">
        <v>227</v>
      </c>
      <c r="N430" s="87" t="s">
        <v>244</v>
      </c>
      <c r="O430" s="87" t="s">
        <v>20</v>
      </c>
      <c r="P430" s="5">
        <v>240</v>
      </c>
      <c r="Q430" s="167">
        <v>110</v>
      </c>
      <c r="R430" s="167">
        <v>110</v>
      </c>
      <c r="S430" s="167">
        <v>110</v>
      </c>
    </row>
    <row r="431" spans="1:19" ht="18.75">
      <c r="A431" s="79"/>
      <c r="B431" s="79"/>
      <c r="C431" s="79"/>
      <c r="D431" s="79"/>
      <c r="E431" s="79"/>
      <c r="F431" s="79"/>
      <c r="G431" s="80"/>
      <c r="H431" s="10" t="s">
        <v>309</v>
      </c>
      <c r="I431" s="9">
        <v>671</v>
      </c>
      <c r="J431" s="15">
        <v>1</v>
      </c>
      <c r="K431" s="15">
        <v>13</v>
      </c>
      <c r="L431" s="15">
        <v>15</v>
      </c>
      <c r="M431" s="87" t="s">
        <v>227</v>
      </c>
      <c r="N431" s="87" t="s">
        <v>244</v>
      </c>
      <c r="O431" s="87" t="s">
        <v>20</v>
      </c>
      <c r="P431" s="5">
        <v>850</v>
      </c>
      <c r="Q431" s="167">
        <v>22</v>
      </c>
      <c r="R431" s="167">
        <v>22</v>
      </c>
      <c r="S431" s="167">
        <v>22</v>
      </c>
    </row>
    <row r="432" spans="1:19" ht="18.75">
      <c r="A432" s="79"/>
      <c r="B432" s="79"/>
      <c r="C432" s="79"/>
      <c r="D432" s="79"/>
      <c r="E432" s="79"/>
      <c r="F432" s="79"/>
      <c r="G432" s="80"/>
      <c r="H432" s="4" t="s">
        <v>441</v>
      </c>
      <c r="I432" s="9">
        <v>671</v>
      </c>
      <c r="J432" s="15">
        <v>1</v>
      </c>
      <c r="K432" s="15">
        <v>13</v>
      </c>
      <c r="L432" s="15">
        <v>15</v>
      </c>
      <c r="M432" s="87" t="s">
        <v>227</v>
      </c>
      <c r="N432" s="87" t="s">
        <v>239</v>
      </c>
      <c r="O432" s="87" t="s">
        <v>268</v>
      </c>
      <c r="P432" s="5"/>
      <c r="Q432" s="167">
        <f>Q433+Q438</f>
        <v>6635</v>
      </c>
      <c r="R432" s="167">
        <f>R433+R438</f>
        <v>6815.2</v>
      </c>
      <c r="S432" s="167">
        <f>S433+S438</f>
        <v>7230.3</v>
      </c>
    </row>
    <row r="433" spans="1:19" ht="18.75">
      <c r="A433" s="79"/>
      <c r="B433" s="79"/>
      <c r="C433" s="79"/>
      <c r="D433" s="79"/>
      <c r="E433" s="79"/>
      <c r="F433" s="79"/>
      <c r="G433" s="80"/>
      <c r="H433" s="10" t="s">
        <v>62</v>
      </c>
      <c r="I433" s="9">
        <v>671</v>
      </c>
      <c r="J433" s="6">
        <v>1</v>
      </c>
      <c r="K433" s="15">
        <v>13</v>
      </c>
      <c r="L433" s="15">
        <v>15</v>
      </c>
      <c r="M433" s="87" t="s">
        <v>227</v>
      </c>
      <c r="N433" s="87" t="s">
        <v>239</v>
      </c>
      <c r="O433" s="87" t="s">
        <v>271</v>
      </c>
      <c r="P433" s="5"/>
      <c r="Q433" s="167">
        <f>Q434+Q435+Q436+Q437</f>
        <v>5667.5</v>
      </c>
      <c r="R433" s="167">
        <f>R434+R435+R436+R437</f>
        <v>5809</v>
      </c>
      <c r="S433" s="167">
        <f>S434+S435+S436+S437</f>
        <v>6183.8</v>
      </c>
    </row>
    <row r="434" spans="1:19" ht="18.75">
      <c r="A434" s="79"/>
      <c r="B434" s="79"/>
      <c r="C434" s="79"/>
      <c r="D434" s="79"/>
      <c r="E434" s="79"/>
      <c r="F434" s="79"/>
      <c r="G434" s="80"/>
      <c r="H434" s="10" t="s">
        <v>211</v>
      </c>
      <c r="I434" s="9">
        <v>671</v>
      </c>
      <c r="J434" s="6">
        <v>1</v>
      </c>
      <c r="K434" s="15">
        <v>13</v>
      </c>
      <c r="L434" s="15">
        <v>15</v>
      </c>
      <c r="M434" s="87" t="s">
        <v>227</v>
      </c>
      <c r="N434" s="87" t="s">
        <v>239</v>
      </c>
      <c r="O434" s="87" t="s">
        <v>271</v>
      </c>
      <c r="P434" s="5">
        <v>120</v>
      </c>
      <c r="Q434" s="167">
        <v>5044</v>
      </c>
      <c r="R434" s="167">
        <v>5373.5</v>
      </c>
      <c r="S434" s="167">
        <v>5592.8</v>
      </c>
    </row>
    <row r="435" spans="1:19" ht="18.75">
      <c r="A435" s="79"/>
      <c r="B435" s="79"/>
      <c r="C435" s="79"/>
      <c r="D435" s="79"/>
      <c r="E435" s="79"/>
      <c r="F435" s="79"/>
      <c r="G435" s="80"/>
      <c r="H435" s="4" t="s">
        <v>308</v>
      </c>
      <c r="I435" s="9">
        <v>671</v>
      </c>
      <c r="J435" s="6">
        <v>1</v>
      </c>
      <c r="K435" s="15">
        <v>13</v>
      </c>
      <c r="L435" s="15">
        <v>15</v>
      </c>
      <c r="M435" s="87" t="s">
        <v>227</v>
      </c>
      <c r="N435" s="87" t="s">
        <v>239</v>
      </c>
      <c r="O435" s="87" t="s">
        <v>271</v>
      </c>
      <c r="P435" s="5">
        <v>240</v>
      </c>
      <c r="Q435" s="167">
        <v>582.5</v>
      </c>
      <c r="R435" s="167">
        <v>394.5</v>
      </c>
      <c r="S435" s="167">
        <v>550</v>
      </c>
    </row>
    <row r="436" spans="1:19" ht="18.75">
      <c r="A436" s="79"/>
      <c r="B436" s="79"/>
      <c r="C436" s="79"/>
      <c r="D436" s="79"/>
      <c r="E436" s="79"/>
      <c r="F436" s="79"/>
      <c r="G436" s="80"/>
      <c r="H436" s="4" t="s">
        <v>315</v>
      </c>
      <c r="I436" s="9">
        <v>671</v>
      </c>
      <c r="J436" s="6">
        <v>1</v>
      </c>
      <c r="K436" s="15">
        <v>13</v>
      </c>
      <c r="L436" s="15">
        <v>15</v>
      </c>
      <c r="M436" s="87" t="s">
        <v>227</v>
      </c>
      <c r="N436" s="87" t="s">
        <v>239</v>
      </c>
      <c r="O436" s="87" t="s">
        <v>271</v>
      </c>
      <c r="P436" s="5">
        <v>830</v>
      </c>
      <c r="Q436" s="167">
        <v>10</v>
      </c>
      <c r="R436" s="173">
        <v>10</v>
      </c>
      <c r="S436" s="173">
        <v>10</v>
      </c>
    </row>
    <row r="437" spans="1:19" ht="18.75">
      <c r="A437" s="79"/>
      <c r="B437" s="79"/>
      <c r="C437" s="79"/>
      <c r="D437" s="79"/>
      <c r="E437" s="79"/>
      <c r="F437" s="79"/>
      <c r="G437" s="80"/>
      <c r="H437" s="10" t="s">
        <v>309</v>
      </c>
      <c r="I437" s="9">
        <v>671</v>
      </c>
      <c r="J437" s="6">
        <v>1</v>
      </c>
      <c r="K437" s="15">
        <v>13</v>
      </c>
      <c r="L437" s="15">
        <v>15</v>
      </c>
      <c r="M437" s="87" t="s">
        <v>227</v>
      </c>
      <c r="N437" s="87" t="s">
        <v>239</v>
      </c>
      <c r="O437" s="87" t="s">
        <v>271</v>
      </c>
      <c r="P437" s="5">
        <v>850</v>
      </c>
      <c r="Q437" s="167">
        <v>31</v>
      </c>
      <c r="R437" s="167">
        <v>31</v>
      </c>
      <c r="S437" s="167">
        <v>31</v>
      </c>
    </row>
    <row r="438" spans="1:19" ht="31.5">
      <c r="A438" s="79"/>
      <c r="B438" s="79"/>
      <c r="C438" s="79"/>
      <c r="D438" s="79"/>
      <c r="E438" s="79"/>
      <c r="F438" s="79"/>
      <c r="G438" s="80"/>
      <c r="H438" s="10" t="s">
        <v>387</v>
      </c>
      <c r="I438" s="9">
        <v>671</v>
      </c>
      <c r="J438" s="6">
        <v>1</v>
      </c>
      <c r="K438" s="15">
        <v>13</v>
      </c>
      <c r="L438" s="15">
        <v>15</v>
      </c>
      <c r="M438" s="87" t="s">
        <v>227</v>
      </c>
      <c r="N438" s="87" t="s">
        <v>239</v>
      </c>
      <c r="O438" s="87" t="s">
        <v>386</v>
      </c>
      <c r="P438" s="5"/>
      <c r="Q438" s="167">
        <f>Q439</f>
        <v>967.5</v>
      </c>
      <c r="R438" s="167">
        <f>R439</f>
        <v>1006.2</v>
      </c>
      <c r="S438" s="167">
        <f>S439</f>
        <v>1046.5</v>
      </c>
    </row>
    <row r="439" spans="1:19" ht="18.75">
      <c r="A439" s="79"/>
      <c r="B439" s="79"/>
      <c r="C439" s="79"/>
      <c r="D439" s="79"/>
      <c r="E439" s="79"/>
      <c r="F439" s="79"/>
      <c r="G439" s="80"/>
      <c r="H439" s="10" t="s">
        <v>211</v>
      </c>
      <c r="I439" s="9">
        <v>671</v>
      </c>
      <c r="J439" s="6">
        <v>1</v>
      </c>
      <c r="K439" s="15">
        <v>13</v>
      </c>
      <c r="L439" s="15">
        <v>15</v>
      </c>
      <c r="M439" s="87" t="s">
        <v>227</v>
      </c>
      <c r="N439" s="87" t="s">
        <v>239</v>
      </c>
      <c r="O439" s="87" t="s">
        <v>386</v>
      </c>
      <c r="P439" s="5">
        <v>120</v>
      </c>
      <c r="Q439" s="167">
        <v>967.5</v>
      </c>
      <c r="R439" s="167">
        <v>1006.2</v>
      </c>
      <c r="S439" s="167">
        <v>1046.5</v>
      </c>
    </row>
    <row r="440" spans="1:19" ht="51" customHeight="1">
      <c r="A440" s="79"/>
      <c r="B440" s="79"/>
      <c r="C440" s="79"/>
      <c r="D440" s="79"/>
      <c r="E440" s="79"/>
      <c r="F440" s="79"/>
      <c r="G440" s="80"/>
      <c r="H440" s="10" t="s">
        <v>435</v>
      </c>
      <c r="I440" s="9">
        <v>671</v>
      </c>
      <c r="J440" s="6">
        <v>1</v>
      </c>
      <c r="K440" s="15">
        <v>13</v>
      </c>
      <c r="L440" s="15">
        <v>15</v>
      </c>
      <c r="M440" s="87" t="s">
        <v>227</v>
      </c>
      <c r="N440" s="87" t="s">
        <v>434</v>
      </c>
      <c r="O440" s="87" t="s">
        <v>268</v>
      </c>
      <c r="P440" s="5"/>
      <c r="Q440" s="167">
        <f aca="true" t="shared" si="62" ref="Q440:S441">Q441</f>
        <v>34.1</v>
      </c>
      <c r="R440" s="167">
        <f t="shared" si="62"/>
        <v>34.1</v>
      </c>
      <c r="S440" s="167">
        <f t="shared" si="62"/>
        <v>34.1</v>
      </c>
    </row>
    <row r="441" spans="1:19" ht="59.25" customHeight="1">
      <c r="A441" s="79"/>
      <c r="B441" s="79"/>
      <c r="C441" s="79"/>
      <c r="D441" s="79"/>
      <c r="E441" s="79"/>
      <c r="F441" s="79"/>
      <c r="G441" s="80"/>
      <c r="H441" s="10" t="s">
        <v>33</v>
      </c>
      <c r="I441" s="9">
        <v>671</v>
      </c>
      <c r="J441" s="6">
        <v>1</v>
      </c>
      <c r="K441" s="15">
        <v>13</v>
      </c>
      <c r="L441" s="15">
        <v>15</v>
      </c>
      <c r="M441" s="87" t="s">
        <v>227</v>
      </c>
      <c r="N441" s="87" t="s">
        <v>434</v>
      </c>
      <c r="O441" s="87" t="s">
        <v>342</v>
      </c>
      <c r="P441" s="5"/>
      <c r="Q441" s="167">
        <f t="shared" si="62"/>
        <v>34.1</v>
      </c>
      <c r="R441" s="167">
        <f t="shared" si="62"/>
        <v>34.1</v>
      </c>
      <c r="S441" s="167">
        <f t="shared" si="62"/>
        <v>34.1</v>
      </c>
    </row>
    <row r="442" spans="1:19" ht="18.75">
      <c r="A442" s="79"/>
      <c r="B442" s="79"/>
      <c r="C442" s="79"/>
      <c r="D442" s="79"/>
      <c r="E442" s="79"/>
      <c r="F442" s="79"/>
      <c r="G442" s="80"/>
      <c r="H442" s="4" t="s">
        <v>308</v>
      </c>
      <c r="I442" s="5">
        <v>671</v>
      </c>
      <c r="J442" s="20">
        <v>1</v>
      </c>
      <c r="K442" s="15">
        <v>13</v>
      </c>
      <c r="L442" s="15">
        <v>15</v>
      </c>
      <c r="M442" s="87" t="s">
        <v>227</v>
      </c>
      <c r="N442" s="87" t="s">
        <v>434</v>
      </c>
      <c r="O442" s="87" t="s">
        <v>342</v>
      </c>
      <c r="P442" s="5">
        <v>240</v>
      </c>
      <c r="Q442" s="167">
        <v>34.1</v>
      </c>
      <c r="R442" s="167">
        <v>34.1</v>
      </c>
      <c r="S442" s="167">
        <v>34.1</v>
      </c>
    </row>
    <row r="443" spans="1:19" s="146" customFormat="1" ht="19.5">
      <c r="A443" s="114"/>
      <c r="B443" s="114"/>
      <c r="C443" s="114"/>
      <c r="D443" s="114"/>
      <c r="E443" s="114"/>
      <c r="F443" s="114"/>
      <c r="G443" s="115"/>
      <c r="H443" s="301" t="s">
        <v>249</v>
      </c>
      <c r="I443" s="117">
        <v>671</v>
      </c>
      <c r="J443" s="127">
        <v>4</v>
      </c>
      <c r="K443" s="118"/>
      <c r="L443" s="118"/>
      <c r="M443" s="120"/>
      <c r="N443" s="120"/>
      <c r="O443" s="120"/>
      <c r="P443" s="125"/>
      <c r="Q443" s="168">
        <f>Q444</f>
        <v>200</v>
      </c>
      <c r="R443" s="168">
        <f aca="true" t="shared" si="63" ref="R443:S447">R444</f>
        <v>200</v>
      </c>
      <c r="S443" s="168">
        <f t="shared" si="63"/>
        <v>200</v>
      </c>
    </row>
    <row r="444" spans="1:19" s="146" customFormat="1" ht="19.5">
      <c r="A444" s="114"/>
      <c r="B444" s="114"/>
      <c r="C444" s="114"/>
      <c r="D444" s="114"/>
      <c r="E444" s="114"/>
      <c r="F444" s="114"/>
      <c r="G444" s="115"/>
      <c r="H444" s="301" t="s">
        <v>60</v>
      </c>
      <c r="I444" s="117">
        <v>671</v>
      </c>
      <c r="J444" s="127">
        <v>4</v>
      </c>
      <c r="K444" s="118">
        <v>9</v>
      </c>
      <c r="L444" s="118"/>
      <c r="M444" s="120"/>
      <c r="N444" s="120"/>
      <c r="O444" s="120"/>
      <c r="P444" s="125"/>
      <c r="Q444" s="168">
        <f>Q445</f>
        <v>200</v>
      </c>
      <c r="R444" s="168">
        <f t="shared" si="63"/>
        <v>200</v>
      </c>
      <c r="S444" s="168">
        <f t="shared" si="63"/>
        <v>200</v>
      </c>
    </row>
    <row r="445" spans="1:19" ht="31.5">
      <c r="A445" s="79"/>
      <c r="B445" s="79"/>
      <c r="C445" s="79"/>
      <c r="D445" s="79"/>
      <c r="E445" s="79"/>
      <c r="F445" s="79"/>
      <c r="G445" s="80"/>
      <c r="H445" s="10" t="s">
        <v>584</v>
      </c>
      <c r="I445" s="9">
        <v>671</v>
      </c>
      <c r="J445" s="6">
        <v>4</v>
      </c>
      <c r="K445" s="15">
        <v>9</v>
      </c>
      <c r="L445" s="15">
        <v>14</v>
      </c>
      <c r="M445" s="87" t="s">
        <v>227</v>
      </c>
      <c r="N445" s="87" t="s">
        <v>236</v>
      </c>
      <c r="O445" s="87" t="s">
        <v>268</v>
      </c>
      <c r="P445" s="5"/>
      <c r="Q445" s="167">
        <f>Q446</f>
        <v>200</v>
      </c>
      <c r="R445" s="167">
        <f t="shared" si="63"/>
        <v>200</v>
      </c>
      <c r="S445" s="167">
        <f t="shared" si="63"/>
        <v>200</v>
      </c>
    </row>
    <row r="446" spans="1:19" ht="18.75">
      <c r="A446" s="79"/>
      <c r="B446" s="79"/>
      <c r="C446" s="79"/>
      <c r="D446" s="79"/>
      <c r="E446" s="79"/>
      <c r="F446" s="79"/>
      <c r="G446" s="80"/>
      <c r="H446" s="10" t="s">
        <v>493</v>
      </c>
      <c r="I446" s="9">
        <v>671</v>
      </c>
      <c r="J446" s="6">
        <v>4</v>
      </c>
      <c r="K446" s="15">
        <v>9</v>
      </c>
      <c r="L446" s="15">
        <v>14</v>
      </c>
      <c r="M446" s="87" t="s">
        <v>227</v>
      </c>
      <c r="N446" s="87" t="s">
        <v>243</v>
      </c>
      <c r="O446" s="87" t="s">
        <v>268</v>
      </c>
      <c r="P446" s="5"/>
      <c r="Q446" s="167">
        <f>Q447</f>
        <v>200</v>
      </c>
      <c r="R446" s="167">
        <f t="shared" si="63"/>
        <v>200</v>
      </c>
      <c r="S446" s="167">
        <f t="shared" si="63"/>
        <v>200</v>
      </c>
    </row>
    <row r="447" spans="1:19" ht="18.75">
      <c r="A447" s="79"/>
      <c r="B447" s="79"/>
      <c r="C447" s="79"/>
      <c r="D447" s="79"/>
      <c r="E447" s="79"/>
      <c r="F447" s="79"/>
      <c r="G447" s="80"/>
      <c r="H447" s="28" t="s">
        <v>331</v>
      </c>
      <c r="I447" s="5">
        <v>671</v>
      </c>
      <c r="J447" s="20">
        <v>4</v>
      </c>
      <c r="K447" s="15">
        <v>9</v>
      </c>
      <c r="L447" s="15">
        <v>14</v>
      </c>
      <c r="M447" s="87" t="s">
        <v>227</v>
      </c>
      <c r="N447" s="87" t="s">
        <v>243</v>
      </c>
      <c r="O447" s="87" t="s">
        <v>542</v>
      </c>
      <c r="P447" s="5"/>
      <c r="Q447" s="167">
        <f>Q448</f>
        <v>200</v>
      </c>
      <c r="R447" s="167">
        <f t="shared" si="63"/>
        <v>200</v>
      </c>
      <c r="S447" s="167">
        <f t="shared" si="63"/>
        <v>200</v>
      </c>
    </row>
    <row r="448" spans="1:19" ht="18.75">
      <c r="A448" s="79"/>
      <c r="B448" s="79"/>
      <c r="C448" s="79"/>
      <c r="D448" s="79"/>
      <c r="E448" s="79"/>
      <c r="F448" s="79"/>
      <c r="G448" s="80"/>
      <c r="H448" s="4" t="s">
        <v>308</v>
      </c>
      <c r="I448" s="9">
        <v>671</v>
      </c>
      <c r="J448" s="6">
        <v>4</v>
      </c>
      <c r="K448" s="15">
        <v>9</v>
      </c>
      <c r="L448" s="15">
        <v>14</v>
      </c>
      <c r="M448" s="87" t="s">
        <v>227</v>
      </c>
      <c r="N448" s="87" t="s">
        <v>243</v>
      </c>
      <c r="O448" s="87" t="s">
        <v>542</v>
      </c>
      <c r="P448" s="5">
        <v>240</v>
      </c>
      <c r="Q448" s="167">
        <v>200</v>
      </c>
      <c r="R448" s="167">
        <v>200</v>
      </c>
      <c r="S448" s="167">
        <v>200</v>
      </c>
    </row>
    <row r="449" spans="1:19" s="146" customFormat="1" ht="19.5">
      <c r="A449" s="114"/>
      <c r="B449" s="114"/>
      <c r="C449" s="114"/>
      <c r="D449" s="114"/>
      <c r="E449" s="114"/>
      <c r="F449" s="114"/>
      <c r="G449" s="115"/>
      <c r="H449" s="301" t="s">
        <v>255</v>
      </c>
      <c r="I449" s="117">
        <v>671</v>
      </c>
      <c r="J449" s="127">
        <v>10</v>
      </c>
      <c r="K449" s="118"/>
      <c r="L449" s="118"/>
      <c r="M449" s="120"/>
      <c r="N449" s="120"/>
      <c r="O449" s="120"/>
      <c r="P449" s="125"/>
      <c r="Q449" s="168">
        <f>Q450</f>
        <v>2300</v>
      </c>
      <c r="R449" s="168">
        <f aca="true" t="shared" si="64" ref="R449:S453">R450</f>
        <v>2300</v>
      </c>
      <c r="S449" s="168">
        <f t="shared" si="64"/>
        <v>2300</v>
      </c>
    </row>
    <row r="450" spans="1:19" s="146" customFormat="1" ht="19.5">
      <c r="A450" s="114"/>
      <c r="B450" s="114"/>
      <c r="C450" s="114"/>
      <c r="D450" s="114"/>
      <c r="E450" s="114"/>
      <c r="F450" s="114"/>
      <c r="G450" s="115"/>
      <c r="H450" s="313" t="s">
        <v>256</v>
      </c>
      <c r="I450" s="117">
        <v>671</v>
      </c>
      <c r="J450" s="127">
        <v>10</v>
      </c>
      <c r="K450" s="118">
        <v>3</v>
      </c>
      <c r="L450" s="118"/>
      <c r="M450" s="120"/>
      <c r="N450" s="120"/>
      <c r="O450" s="120"/>
      <c r="P450" s="125"/>
      <c r="Q450" s="168">
        <f>Q451</f>
        <v>2300</v>
      </c>
      <c r="R450" s="168">
        <f t="shared" si="64"/>
        <v>2300</v>
      </c>
      <c r="S450" s="168">
        <f t="shared" si="64"/>
        <v>2300</v>
      </c>
    </row>
    <row r="451" spans="1:19" ht="31.5">
      <c r="A451" s="79"/>
      <c r="B451" s="79"/>
      <c r="C451" s="79"/>
      <c r="D451" s="79"/>
      <c r="E451" s="79"/>
      <c r="F451" s="79"/>
      <c r="G451" s="80"/>
      <c r="H451" s="4" t="s">
        <v>635</v>
      </c>
      <c r="I451" s="9">
        <v>671</v>
      </c>
      <c r="J451" s="6">
        <v>10</v>
      </c>
      <c r="K451" s="15">
        <v>3</v>
      </c>
      <c r="L451" s="15">
        <v>15</v>
      </c>
      <c r="M451" s="87" t="s">
        <v>227</v>
      </c>
      <c r="N451" s="87" t="s">
        <v>236</v>
      </c>
      <c r="O451" s="87" t="s">
        <v>268</v>
      </c>
      <c r="P451" s="5"/>
      <c r="Q451" s="167">
        <f>Q452</f>
        <v>2300</v>
      </c>
      <c r="R451" s="167">
        <f t="shared" si="64"/>
        <v>2300</v>
      </c>
      <c r="S451" s="167">
        <f t="shared" si="64"/>
        <v>2300</v>
      </c>
    </row>
    <row r="452" spans="1:19" ht="47.25">
      <c r="A452" s="79"/>
      <c r="B452" s="79"/>
      <c r="C452" s="79"/>
      <c r="D452" s="79"/>
      <c r="E452" s="79"/>
      <c r="F452" s="79"/>
      <c r="G452" s="80"/>
      <c r="H452" s="10" t="s">
        <v>435</v>
      </c>
      <c r="I452" s="9">
        <v>671</v>
      </c>
      <c r="J452" s="6">
        <v>10</v>
      </c>
      <c r="K452" s="15">
        <v>3</v>
      </c>
      <c r="L452" s="15">
        <v>15</v>
      </c>
      <c r="M452" s="87" t="s">
        <v>227</v>
      </c>
      <c r="N452" s="87" t="s">
        <v>434</v>
      </c>
      <c r="O452" s="87" t="s">
        <v>268</v>
      </c>
      <c r="P452" s="5"/>
      <c r="Q452" s="167">
        <f>Q453</f>
        <v>2300</v>
      </c>
      <c r="R452" s="167">
        <f t="shared" si="64"/>
        <v>2300</v>
      </c>
      <c r="S452" s="167">
        <f t="shared" si="64"/>
        <v>2300</v>
      </c>
    </row>
    <row r="453" spans="1:19" ht="63">
      <c r="A453" s="79"/>
      <c r="B453" s="79"/>
      <c r="C453" s="79"/>
      <c r="D453" s="79"/>
      <c r="E453" s="79"/>
      <c r="F453" s="79"/>
      <c r="G453" s="80"/>
      <c r="H453" s="10" t="s">
        <v>33</v>
      </c>
      <c r="I453" s="9">
        <v>671</v>
      </c>
      <c r="J453" s="6">
        <v>10</v>
      </c>
      <c r="K453" s="15">
        <v>3</v>
      </c>
      <c r="L453" s="15">
        <v>15</v>
      </c>
      <c r="M453" s="87" t="s">
        <v>227</v>
      </c>
      <c r="N453" s="87" t="s">
        <v>434</v>
      </c>
      <c r="O453" s="87" t="s">
        <v>342</v>
      </c>
      <c r="P453" s="5"/>
      <c r="Q453" s="167">
        <f>Q454</f>
        <v>2300</v>
      </c>
      <c r="R453" s="167">
        <f t="shared" si="64"/>
        <v>2300</v>
      </c>
      <c r="S453" s="167">
        <f t="shared" si="64"/>
        <v>2300</v>
      </c>
    </row>
    <row r="454" spans="1:19" ht="18.75">
      <c r="A454" s="79"/>
      <c r="B454" s="79"/>
      <c r="C454" s="79"/>
      <c r="D454" s="79"/>
      <c r="E454" s="79"/>
      <c r="F454" s="79"/>
      <c r="G454" s="80"/>
      <c r="H454" s="10" t="s">
        <v>313</v>
      </c>
      <c r="I454" s="5">
        <v>671</v>
      </c>
      <c r="J454" s="20">
        <v>10</v>
      </c>
      <c r="K454" s="15">
        <v>3</v>
      </c>
      <c r="L454" s="15">
        <v>15</v>
      </c>
      <c r="M454" s="87" t="s">
        <v>227</v>
      </c>
      <c r="N454" s="87" t="s">
        <v>434</v>
      </c>
      <c r="O454" s="87" t="s">
        <v>342</v>
      </c>
      <c r="P454" s="5">
        <v>320</v>
      </c>
      <c r="Q454" s="167">
        <v>2300</v>
      </c>
      <c r="R454" s="167">
        <v>2300</v>
      </c>
      <c r="S454" s="167">
        <v>2300</v>
      </c>
    </row>
    <row r="455" spans="1:19" s="144" customFormat="1" ht="16.5">
      <c r="A455" s="279"/>
      <c r="B455" s="279"/>
      <c r="C455" s="279"/>
      <c r="D455" s="279"/>
      <c r="E455" s="279"/>
      <c r="F455" s="279"/>
      <c r="G455" s="151"/>
      <c r="H455" s="293" t="s">
        <v>537</v>
      </c>
      <c r="I455" s="23">
        <v>672</v>
      </c>
      <c r="J455" s="288"/>
      <c r="K455" s="14"/>
      <c r="L455" s="14"/>
      <c r="M455" s="113"/>
      <c r="N455" s="113"/>
      <c r="O455" s="113"/>
      <c r="P455" s="23"/>
      <c r="Q455" s="289">
        <f>Q456+Q545</f>
        <v>332731.9000000001</v>
      </c>
      <c r="R455" s="289">
        <f>R456+R545</f>
        <v>358270.2</v>
      </c>
      <c r="S455" s="289">
        <f>S456+S545</f>
        <v>365179.5</v>
      </c>
    </row>
    <row r="456" spans="1:19" s="146" customFormat="1" ht="19.5">
      <c r="A456" s="114"/>
      <c r="B456" s="114"/>
      <c r="C456" s="114"/>
      <c r="D456" s="114"/>
      <c r="E456" s="114"/>
      <c r="F456" s="114"/>
      <c r="G456" s="115"/>
      <c r="H456" s="301" t="s">
        <v>253</v>
      </c>
      <c r="I456" s="125">
        <v>672</v>
      </c>
      <c r="J456" s="135">
        <v>7</v>
      </c>
      <c r="K456" s="118"/>
      <c r="L456" s="118"/>
      <c r="M456" s="120"/>
      <c r="N456" s="120"/>
      <c r="O456" s="120"/>
      <c r="P456" s="125"/>
      <c r="Q456" s="168">
        <f>Q457+Q466+Q490+Q497</f>
        <v>327633.70000000007</v>
      </c>
      <c r="R456" s="168">
        <f>R457+R466+R490+R497</f>
        <v>353172</v>
      </c>
      <c r="S456" s="168">
        <f>S457+S466+S490+S497</f>
        <v>360081.3</v>
      </c>
    </row>
    <row r="457" spans="1:19" s="146" customFormat="1" ht="19.5">
      <c r="A457" s="114"/>
      <c r="B457" s="114"/>
      <c r="C457" s="114"/>
      <c r="D457" s="114"/>
      <c r="E457" s="114"/>
      <c r="F457" s="114"/>
      <c r="G457" s="115"/>
      <c r="H457" s="301" t="s">
        <v>80</v>
      </c>
      <c r="I457" s="125">
        <v>672</v>
      </c>
      <c r="J457" s="127">
        <v>7</v>
      </c>
      <c r="K457" s="118">
        <v>1</v>
      </c>
      <c r="L457" s="119"/>
      <c r="M457" s="120"/>
      <c r="N457" s="120"/>
      <c r="O457" s="120"/>
      <c r="P457" s="125"/>
      <c r="Q457" s="168">
        <f aca="true" t="shared" si="65" ref="Q457:S458">Q458</f>
        <v>95116.20000000001</v>
      </c>
      <c r="R457" s="168">
        <f t="shared" si="65"/>
        <v>100840.5</v>
      </c>
      <c r="S457" s="168">
        <f t="shared" si="65"/>
        <v>106064</v>
      </c>
    </row>
    <row r="458" spans="1:19" ht="31.5">
      <c r="A458" s="88"/>
      <c r="B458" s="89"/>
      <c r="C458" s="94"/>
      <c r="D458" s="102"/>
      <c r="E458" s="105"/>
      <c r="F458" s="105"/>
      <c r="G458" s="80"/>
      <c r="H458" s="25" t="s">
        <v>636</v>
      </c>
      <c r="I458" s="7">
        <v>672</v>
      </c>
      <c r="J458" s="20">
        <v>7</v>
      </c>
      <c r="K458" s="15">
        <v>1</v>
      </c>
      <c r="L458" s="86" t="s">
        <v>239</v>
      </c>
      <c r="M458" s="87" t="s">
        <v>227</v>
      </c>
      <c r="N458" s="87" t="s">
        <v>236</v>
      </c>
      <c r="O458" s="87" t="s">
        <v>268</v>
      </c>
      <c r="P458" s="9"/>
      <c r="Q458" s="165">
        <f t="shared" si="65"/>
        <v>95116.20000000001</v>
      </c>
      <c r="R458" s="165">
        <f t="shared" si="65"/>
        <v>100840.5</v>
      </c>
      <c r="S458" s="165">
        <f t="shared" si="65"/>
        <v>106064</v>
      </c>
    </row>
    <row r="459" spans="1:19" ht="18.75">
      <c r="A459" s="88"/>
      <c r="B459" s="89"/>
      <c r="C459" s="94"/>
      <c r="D459" s="102"/>
      <c r="E459" s="105"/>
      <c r="F459" s="105"/>
      <c r="G459" s="80"/>
      <c r="H459" s="10" t="s">
        <v>277</v>
      </c>
      <c r="I459" s="5">
        <v>672</v>
      </c>
      <c r="J459" s="20">
        <v>7</v>
      </c>
      <c r="K459" s="15">
        <v>1</v>
      </c>
      <c r="L459" s="86" t="s">
        <v>239</v>
      </c>
      <c r="M459" s="87" t="s">
        <v>227</v>
      </c>
      <c r="N459" s="87" t="s">
        <v>228</v>
      </c>
      <c r="O459" s="87" t="s">
        <v>268</v>
      </c>
      <c r="P459" s="9"/>
      <c r="Q459" s="165">
        <f>Q460+Q462+Q464</f>
        <v>95116.20000000001</v>
      </c>
      <c r="R459" s="165">
        <f>R460+R462+R464</f>
        <v>100840.5</v>
      </c>
      <c r="S459" s="165">
        <f>S460+S462+S464</f>
        <v>106064</v>
      </c>
    </row>
    <row r="460" spans="1:19" ht="18.75">
      <c r="A460" s="88"/>
      <c r="B460" s="89"/>
      <c r="C460" s="94"/>
      <c r="D460" s="102"/>
      <c r="E460" s="105"/>
      <c r="F460" s="105"/>
      <c r="G460" s="80"/>
      <c r="H460" s="4" t="s">
        <v>55</v>
      </c>
      <c r="I460" s="7">
        <v>672</v>
      </c>
      <c r="J460" s="20">
        <v>7</v>
      </c>
      <c r="K460" s="15">
        <v>1</v>
      </c>
      <c r="L460" s="86" t="s">
        <v>239</v>
      </c>
      <c r="M460" s="87" t="s">
        <v>227</v>
      </c>
      <c r="N460" s="87" t="s">
        <v>228</v>
      </c>
      <c r="O460" s="87" t="s">
        <v>50</v>
      </c>
      <c r="P460" s="9"/>
      <c r="Q460" s="165">
        <f>Q461</f>
        <v>16523.1</v>
      </c>
      <c r="R460" s="165">
        <f>R461</f>
        <v>18208.3</v>
      </c>
      <c r="S460" s="165">
        <f>S461</f>
        <v>19248.4</v>
      </c>
    </row>
    <row r="461" spans="1:19" ht="18.75">
      <c r="A461" s="88"/>
      <c r="B461" s="89"/>
      <c r="C461" s="94"/>
      <c r="D461" s="102"/>
      <c r="E461" s="105"/>
      <c r="F461" s="105"/>
      <c r="G461" s="80"/>
      <c r="H461" s="25" t="s">
        <v>310</v>
      </c>
      <c r="I461" s="7">
        <v>672</v>
      </c>
      <c r="J461" s="20">
        <v>7</v>
      </c>
      <c r="K461" s="15">
        <v>1</v>
      </c>
      <c r="L461" s="86" t="s">
        <v>239</v>
      </c>
      <c r="M461" s="87" t="s">
        <v>227</v>
      </c>
      <c r="N461" s="87" t="s">
        <v>228</v>
      </c>
      <c r="O461" s="87" t="s">
        <v>50</v>
      </c>
      <c r="P461" s="9">
        <v>610</v>
      </c>
      <c r="Q461" s="165">
        <v>16523.1</v>
      </c>
      <c r="R461" s="167">
        <v>18208.3</v>
      </c>
      <c r="S461" s="167">
        <v>19248.4</v>
      </c>
    </row>
    <row r="462" spans="1:19" ht="30" customHeight="1">
      <c r="A462" s="88"/>
      <c r="B462" s="89"/>
      <c r="C462" s="94"/>
      <c r="D462" s="102"/>
      <c r="E462" s="105"/>
      <c r="F462" s="105"/>
      <c r="G462" s="80"/>
      <c r="H462" s="25" t="s">
        <v>387</v>
      </c>
      <c r="I462" s="7">
        <v>672</v>
      </c>
      <c r="J462" s="20">
        <v>7</v>
      </c>
      <c r="K462" s="15">
        <v>1</v>
      </c>
      <c r="L462" s="86" t="s">
        <v>239</v>
      </c>
      <c r="M462" s="87" t="s">
        <v>227</v>
      </c>
      <c r="N462" s="87" t="s">
        <v>228</v>
      </c>
      <c r="O462" s="87" t="s">
        <v>386</v>
      </c>
      <c r="P462" s="9"/>
      <c r="Q462" s="165">
        <f>Q463</f>
        <v>6000</v>
      </c>
      <c r="R462" s="165">
        <f>R463</f>
        <v>6240</v>
      </c>
      <c r="S462" s="165">
        <f>S463</f>
        <v>6489.6</v>
      </c>
    </row>
    <row r="463" spans="1:19" ht="18.75">
      <c r="A463" s="88"/>
      <c r="B463" s="89"/>
      <c r="C463" s="94"/>
      <c r="D463" s="92"/>
      <c r="E463" s="104"/>
      <c r="F463" s="104"/>
      <c r="G463" s="96">
        <v>321</v>
      </c>
      <c r="H463" s="25" t="s">
        <v>310</v>
      </c>
      <c r="I463" s="7">
        <v>672</v>
      </c>
      <c r="J463" s="20">
        <v>7</v>
      </c>
      <c r="K463" s="15">
        <v>1</v>
      </c>
      <c r="L463" s="86" t="s">
        <v>239</v>
      </c>
      <c r="M463" s="87" t="s">
        <v>227</v>
      </c>
      <c r="N463" s="87" t="s">
        <v>228</v>
      </c>
      <c r="O463" s="87" t="s">
        <v>386</v>
      </c>
      <c r="P463" s="5">
        <v>610</v>
      </c>
      <c r="Q463" s="167">
        <v>6000</v>
      </c>
      <c r="R463" s="167">
        <v>6240</v>
      </c>
      <c r="S463" s="167">
        <v>6489.6</v>
      </c>
    </row>
    <row r="464" spans="1:19" ht="36.75" customHeight="1">
      <c r="A464" s="88"/>
      <c r="B464" s="89"/>
      <c r="C464" s="94"/>
      <c r="D464" s="92"/>
      <c r="E464" s="104"/>
      <c r="F464" s="104"/>
      <c r="G464" s="96">
        <v>530</v>
      </c>
      <c r="H464" s="4" t="s">
        <v>57</v>
      </c>
      <c r="I464" s="9">
        <v>672</v>
      </c>
      <c r="J464" s="15">
        <v>7</v>
      </c>
      <c r="K464" s="15">
        <v>1</v>
      </c>
      <c r="L464" s="86" t="s">
        <v>239</v>
      </c>
      <c r="M464" s="87" t="s">
        <v>227</v>
      </c>
      <c r="N464" s="87" t="s">
        <v>228</v>
      </c>
      <c r="O464" s="87" t="s">
        <v>56</v>
      </c>
      <c r="P464" s="5"/>
      <c r="Q464" s="167">
        <f>Q465</f>
        <v>72593.1</v>
      </c>
      <c r="R464" s="167">
        <f>R465</f>
        <v>76392.2</v>
      </c>
      <c r="S464" s="167">
        <f>S465</f>
        <v>80326</v>
      </c>
    </row>
    <row r="465" spans="1:19" ht="18.75">
      <c r="A465" s="88"/>
      <c r="B465" s="89"/>
      <c r="C465" s="94"/>
      <c r="D465" s="92"/>
      <c r="E465" s="104"/>
      <c r="F465" s="104"/>
      <c r="G465" s="96"/>
      <c r="H465" s="25" t="s">
        <v>310</v>
      </c>
      <c r="I465" s="9">
        <v>672</v>
      </c>
      <c r="J465" s="15">
        <v>7</v>
      </c>
      <c r="K465" s="15">
        <v>1</v>
      </c>
      <c r="L465" s="86" t="s">
        <v>239</v>
      </c>
      <c r="M465" s="87" t="s">
        <v>227</v>
      </c>
      <c r="N465" s="87" t="s">
        <v>228</v>
      </c>
      <c r="O465" s="87" t="s">
        <v>56</v>
      </c>
      <c r="P465" s="5">
        <v>610</v>
      </c>
      <c r="Q465" s="167">
        <v>72593.1</v>
      </c>
      <c r="R465" s="167">
        <v>76392.2</v>
      </c>
      <c r="S465" s="167">
        <v>80326</v>
      </c>
    </row>
    <row r="466" spans="1:19" s="146" customFormat="1" ht="19.5">
      <c r="A466" s="121"/>
      <c r="B466" s="122"/>
      <c r="C466" s="132"/>
      <c r="D466" s="129"/>
      <c r="E466" s="133"/>
      <c r="F466" s="133"/>
      <c r="G466" s="134"/>
      <c r="H466" s="301" t="s">
        <v>216</v>
      </c>
      <c r="I466" s="117">
        <v>672</v>
      </c>
      <c r="J466" s="118">
        <v>7</v>
      </c>
      <c r="K466" s="118">
        <v>2</v>
      </c>
      <c r="L466" s="119"/>
      <c r="M466" s="120"/>
      <c r="N466" s="120"/>
      <c r="O466" s="120"/>
      <c r="P466" s="125"/>
      <c r="Q466" s="168">
        <f>Q467</f>
        <v>209250.50000000003</v>
      </c>
      <c r="R466" s="168">
        <f>R467</f>
        <v>228246.00000000003</v>
      </c>
      <c r="S466" s="168">
        <f>S467</f>
        <v>229203.4</v>
      </c>
    </row>
    <row r="467" spans="1:19" ht="31.5">
      <c r="A467" s="88"/>
      <c r="B467" s="89"/>
      <c r="C467" s="94"/>
      <c r="D467" s="92"/>
      <c r="E467" s="104"/>
      <c r="F467" s="104"/>
      <c r="G467" s="96"/>
      <c r="H467" s="25" t="s">
        <v>636</v>
      </c>
      <c r="I467" s="9">
        <v>672</v>
      </c>
      <c r="J467" s="15">
        <v>7</v>
      </c>
      <c r="K467" s="15">
        <v>2</v>
      </c>
      <c r="L467" s="86" t="s">
        <v>239</v>
      </c>
      <c r="M467" s="87" t="s">
        <v>227</v>
      </c>
      <c r="N467" s="87" t="s">
        <v>236</v>
      </c>
      <c r="O467" s="87" t="s">
        <v>268</v>
      </c>
      <c r="P467" s="5"/>
      <c r="Q467" s="167">
        <f>Q468+Q471+Q484+Q487</f>
        <v>209250.50000000003</v>
      </c>
      <c r="R467" s="167">
        <f>R468+R471+R484+R487</f>
        <v>228246.00000000003</v>
      </c>
      <c r="S467" s="167">
        <f>S468+S471+S484+S487</f>
        <v>229203.4</v>
      </c>
    </row>
    <row r="468" spans="1:19" ht="18.75">
      <c r="A468" s="88"/>
      <c r="B468" s="89"/>
      <c r="C468" s="94"/>
      <c r="D468" s="92"/>
      <c r="E468" s="95"/>
      <c r="F468" s="95"/>
      <c r="G468" s="96"/>
      <c r="H468" s="10" t="s">
        <v>277</v>
      </c>
      <c r="I468" s="9">
        <v>672</v>
      </c>
      <c r="J468" s="15">
        <v>7</v>
      </c>
      <c r="K468" s="15">
        <v>2</v>
      </c>
      <c r="L468" s="86" t="s">
        <v>239</v>
      </c>
      <c r="M468" s="87" t="s">
        <v>227</v>
      </c>
      <c r="N468" s="87" t="s">
        <v>228</v>
      </c>
      <c r="O468" s="87" t="s">
        <v>268</v>
      </c>
      <c r="P468" s="5"/>
      <c r="Q468" s="167">
        <f aca="true" t="shared" si="66" ref="Q468:S469">Q469</f>
        <v>355.7</v>
      </c>
      <c r="R468" s="167">
        <f t="shared" si="66"/>
        <v>355.7</v>
      </c>
      <c r="S468" s="167">
        <f t="shared" si="66"/>
        <v>355.7</v>
      </c>
    </row>
    <row r="469" spans="1:19" ht="18.75">
      <c r="A469" s="88"/>
      <c r="B469" s="89"/>
      <c r="C469" s="94"/>
      <c r="D469" s="92"/>
      <c r="E469" s="95"/>
      <c r="F469" s="95"/>
      <c r="G469" s="96"/>
      <c r="H469" s="10" t="s">
        <v>506</v>
      </c>
      <c r="I469" s="5">
        <v>672</v>
      </c>
      <c r="J469" s="6">
        <v>7</v>
      </c>
      <c r="K469" s="15">
        <v>2</v>
      </c>
      <c r="L469" s="86" t="s">
        <v>239</v>
      </c>
      <c r="M469" s="87" t="s">
        <v>227</v>
      </c>
      <c r="N469" s="87" t="s">
        <v>228</v>
      </c>
      <c r="O469" s="87" t="s">
        <v>505</v>
      </c>
      <c r="P469" s="5"/>
      <c r="Q469" s="167">
        <f t="shared" si="66"/>
        <v>355.7</v>
      </c>
      <c r="R469" s="167">
        <f t="shared" si="66"/>
        <v>355.7</v>
      </c>
      <c r="S469" s="167">
        <f t="shared" si="66"/>
        <v>355.7</v>
      </c>
    </row>
    <row r="470" spans="1:19" ht="18.75">
      <c r="A470" s="88"/>
      <c r="B470" s="89"/>
      <c r="C470" s="94"/>
      <c r="D470" s="92"/>
      <c r="E470" s="95"/>
      <c r="F470" s="95"/>
      <c r="G470" s="96"/>
      <c r="H470" s="25" t="s">
        <v>310</v>
      </c>
      <c r="I470" s="12">
        <v>672</v>
      </c>
      <c r="J470" s="6">
        <v>7</v>
      </c>
      <c r="K470" s="15">
        <v>2</v>
      </c>
      <c r="L470" s="86" t="s">
        <v>239</v>
      </c>
      <c r="M470" s="87" t="s">
        <v>227</v>
      </c>
      <c r="N470" s="87" t="s">
        <v>228</v>
      </c>
      <c r="O470" s="87" t="s">
        <v>505</v>
      </c>
      <c r="P470" s="5">
        <v>610</v>
      </c>
      <c r="Q470" s="167">
        <v>355.7</v>
      </c>
      <c r="R470" s="167">
        <v>355.7</v>
      </c>
      <c r="S470" s="167">
        <v>355.7</v>
      </c>
    </row>
    <row r="471" spans="1:19" ht="18.75">
      <c r="A471" s="88"/>
      <c r="B471" s="89"/>
      <c r="C471" s="94"/>
      <c r="D471" s="92"/>
      <c r="E471" s="95"/>
      <c r="F471" s="95"/>
      <c r="G471" s="96"/>
      <c r="H471" s="4" t="s">
        <v>278</v>
      </c>
      <c r="I471" s="12">
        <v>672</v>
      </c>
      <c r="J471" s="6">
        <v>7</v>
      </c>
      <c r="K471" s="15">
        <v>2</v>
      </c>
      <c r="L471" s="86" t="s">
        <v>239</v>
      </c>
      <c r="M471" s="87" t="s">
        <v>227</v>
      </c>
      <c r="N471" s="87" t="s">
        <v>243</v>
      </c>
      <c r="O471" s="87" t="s">
        <v>268</v>
      </c>
      <c r="P471" s="5"/>
      <c r="Q471" s="167">
        <f>Q472+Q474+Q476+Q478+Q480+Q482</f>
        <v>204504.1</v>
      </c>
      <c r="R471" s="167">
        <f>R472+R474+R476+R478+R480+R482</f>
        <v>217626.80000000002</v>
      </c>
      <c r="S471" s="167">
        <f>S472+S474+S476+S478+S480+S482</f>
        <v>228847.69999999998</v>
      </c>
    </row>
    <row r="472" spans="1:19" ht="18.75">
      <c r="A472" s="88"/>
      <c r="B472" s="89"/>
      <c r="C472" s="94"/>
      <c r="D472" s="92"/>
      <c r="E472" s="95"/>
      <c r="F472" s="95"/>
      <c r="G472" s="96"/>
      <c r="H472" s="4" t="s">
        <v>58</v>
      </c>
      <c r="I472" s="12">
        <v>672</v>
      </c>
      <c r="J472" s="6">
        <v>7</v>
      </c>
      <c r="K472" s="15">
        <v>2</v>
      </c>
      <c r="L472" s="86" t="s">
        <v>239</v>
      </c>
      <c r="M472" s="87" t="s">
        <v>227</v>
      </c>
      <c r="N472" s="87" t="s">
        <v>243</v>
      </c>
      <c r="O472" s="87" t="s">
        <v>51</v>
      </c>
      <c r="P472" s="5"/>
      <c r="Q472" s="167">
        <f>Q473</f>
        <v>43110.5</v>
      </c>
      <c r="R472" s="167">
        <f>R473</f>
        <v>48067.5</v>
      </c>
      <c r="S472" s="167">
        <f>S473</f>
        <v>51004.1</v>
      </c>
    </row>
    <row r="473" spans="1:19" ht="18.75">
      <c r="A473" s="88"/>
      <c r="B473" s="89"/>
      <c r="C473" s="94"/>
      <c r="D473" s="92"/>
      <c r="E473" s="95"/>
      <c r="F473" s="95"/>
      <c r="G473" s="96"/>
      <c r="H473" s="25" t="s">
        <v>310</v>
      </c>
      <c r="I473" s="12">
        <v>672</v>
      </c>
      <c r="J473" s="6">
        <v>7</v>
      </c>
      <c r="K473" s="15">
        <v>2</v>
      </c>
      <c r="L473" s="86" t="s">
        <v>239</v>
      </c>
      <c r="M473" s="87" t="s">
        <v>227</v>
      </c>
      <c r="N473" s="87" t="s">
        <v>243</v>
      </c>
      <c r="O473" s="87" t="s">
        <v>51</v>
      </c>
      <c r="P473" s="5">
        <v>610</v>
      </c>
      <c r="Q473" s="167">
        <v>43110.5</v>
      </c>
      <c r="R473" s="167">
        <v>48067.5</v>
      </c>
      <c r="S473" s="167">
        <v>51004.1</v>
      </c>
    </row>
    <row r="474" spans="1:19" ht="78.75">
      <c r="A474" s="88"/>
      <c r="B474" s="89"/>
      <c r="C474" s="94"/>
      <c r="D474" s="92"/>
      <c r="E474" s="95"/>
      <c r="F474" s="95"/>
      <c r="G474" s="96"/>
      <c r="H474" s="4" t="s">
        <v>473</v>
      </c>
      <c r="I474" s="12">
        <v>672</v>
      </c>
      <c r="J474" s="6">
        <v>7</v>
      </c>
      <c r="K474" s="15">
        <v>2</v>
      </c>
      <c r="L474" s="86" t="s">
        <v>239</v>
      </c>
      <c r="M474" s="87" t="s">
        <v>227</v>
      </c>
      <c r="N474" s="87" t="s">
        <v>243</v>
      </c>
      <c r="O474" s="87" t="s">
        <v>472</v>
      </c>
      <c r="P474" s="5"/>
      <c r="Q474" s="167">
        <f>Q475</f>
        <v>9253.3</v>
      </c>
      <c r="R474" s="167">
        <f>R475</f>
        <v>9253.3</v>
      </c>
      <c r="S474" s="167">
        <f>S475</f>
        <v>9253.3</v>
      </c>
    </row>
    <row r="475" spans="1:19" ht="18.75">
      <c r="A475" s="88"/>
      <c r="B475" s="89"/>
      <c r="C475" s="94"/>
      <c r="D475" s="92"/>
      <c r="E475" s="95"/>
      <c r="F475" s="95"/>
      <c r="G475" s="96"/>
      <c r="H475" s="25" t="s">
        <v>310</v>
      </c>
      <c r="I475" s="12">
        <v>672</v>
      </c>
      <c r="J475" s="6">
        <v>7</v>
      </c>
      <c r="K475" s="15">
        <v>2</v>
      </c>
      <c r="L475" s="86" t="s">
        <v>239</v>
      </c>
      <c r="M475" s="87" t="s">
        <v>227</v>
      </c>
      <c r="N475" s="87" t="s">
        <v>243</v>
      </c>
      <c r="O475" s="87" t="s">
        <v>472</v>
      </c>
      <c r="P475" s="5">
        <v>610</v>
      </c>
      <c r="Q475" s="167">
        <v>9253.3</v>
      </c>
      <c r="R475" s="167">
        <v>9253.3</v>
      </c>
      <c r="S475" s="167">
        <v>9253.3</v>
      </c>
    </row>
    <row r="476" spans="1:19" ht="31.5">
      <c r="A476" s="88"/>
      <c r="B476" s="89"/>
      <c r="C476" s="94"/>
      <c r="D476" s="92"/>
      <c r="E476" s="95"/>
      <c r="F476" s="95"/>
      <c r="G476" s="96"/>
      <c r="H476" s="25" t="s">
        <v>387</v>
      </c>
      <c r="I476" s="12">
        <v>672</v>
      </c>
      <c r="J476" s="6">
        <v>7</v>
      </c>
      <c r="K476" s="15">
        <v>2</v>
      </c>
      <c r="L476" s="86" t="s">
        <v>239</v>
      </c>
      <c r="M476" s="87" t="s">
        <v>227</v>
      </c>
      <c r="N476" s="87" t="s">
        <v>243</v>
      </c>
      <c r="O476" s="87" t="s">
        <v>386</v>
      </c>
      <c r="P476" s="5"/>
      <c r="Q476" s="167">
        <f>Q477</f>
        <v>15900</v>
      </c>
      <c r="R476" s="167">
        <f>R477</f>
        <v>16536</v>
      </c>
      <c r="S476" s="167">
        <f>S477</f>
        <v>17197.4</v>
      </c>
    </row>
    <row r="477" spans="1:19" ht="18.75">
      <c r="A477" s="88"/>
      <c r="B477" s="89"/>
      <c r="C477" s="94"/>
      <c r="D477" s="92"/>
      <c r="E477" s="95"/>
      <c r="F477" s="95"/>
      <c r="G477" s="96"/>
      <c r="H477" s="25" t="s">
        <v>310</v>
      </c>
      <c r="I477" s="12">
        <v>672</v>
      </c>
      <c r="J477" s="6">
        <v>7</v>
      </c>
      <c r="K477" s="15">
        <v>2</v>
      </c>
      <c r="L477" s="86" t="s">
        <v>239</v>
      </c>
      <c r="M477" s="87" t="s">
        <v>227</v>
      </c>
      <c r="N477" s="87" t="s">
        <v>243</v>
      </c>
      <c r="O477" s="87" t="s">
        <v>386</v>
      </c>
      <c r="P477" s="5">
        <v>610</v>
      </c>
      <c r="Q477" s="167">
        <v>15900</v>
      </c>
      <c r="R477" s="167">
        <v>16536</v>
      </c>
      <c r="S477" s="167">
        <v>17197.4</v>
      </c>
    </row>
    <row r="478" spans="1:19" ht="31.5">
      <c r="A478" s="88"/>
      <c r="B478" s="89"/>
      <c r="C478" s="94"/>
      <c r="D478" s="92"/>
      <c r="E478" s="95"/>
      <c r="F478" s="95"/>
      <c r="G478" s="96"/>
      <c r="H478" s="4" t="s">
        <v>57</v>
      </c>
      <c r="I478" s="12">
        <v>672</v>
      </c>
      <c r="J478" s="6">
        <v>7</v>
      </c>
      <c r="K478" s="15">
        <v>2</v>
      </c>
      <c r="L478" s="86" t="s">
        <v>239</v>
      </c>
      <c r="M478" s="87" t="s">
        <v>227</v>
      </c>
      <c r="N478" s="87" t="s">
        <v>243</v>
      </c>
      <c r="O478" s="87" t="s">
        <v>56</v>
      </c>
      <c r="P478" s="5"/>
      <c r="Q478" s="167">
        <f>Q479</f>
        <v>125538.9</v>
      </c>
      <c r="R478" s="167">
        <f>R479</f>
        <v>133068.6</v>
      </c>
      <c r="S478" s="167">
        <f>S479</f>
        <v>140784.3</v>
      </c>
    </row>
    <row r="479" spans="1:19" ht="18.75">
      <c r="A479" s="88"/>
      <c r="B479" s="89"/>
      <c r="C479" s="94"/>
      <c r="D479" s="92"/>
      <c r="E479" s="95"/>
      <c r="F479" s="95"/>
      <c r="G479" s="96"/>
      <c r="H479" s="25" t="s">
        <v>310</v>
      </c>
      <c r="I479" s="12">
        <v>672</v>
      </c>
      <c r="J479" s="6">
        <v>7</v>
      </c>
      <c r="K479" s="15">
        <v>2</v>
      </c>
      <c r="L479" s="86" t="s">
        <v>239</v>
      </c>
      <c r="M479" s="87" t="s">
        <v>227</v>
      </c>
      <c r="N479" s="87" t="s">
        <v>243</v>
      </c>
      <c r="O479" s="87" t="s">
        <v>56</v>
      </c>
      <c r="P479" s="5">
        <v>610</v>
      </c>
      <c r="Q479" s="167">
        <v>125538.9</v>
      </c>
      <c r="R479" s="167">
        <v>133068.6</v>
      </c>
      <c r="S479" s="167">
        <v>140784.3</v>
      </c>
    </row>
    <row r="480" spans="1:19" ht="31.5">
      <c r="A480" s="88"/>
      <c r="B480" s="89"/>
      <c r="C480" s="94"/>
      <c r="D480" s="92"/>
      <c r="E480" s="95"/>
      <c r="F480" s="95"/>
      <c r="G480" s="96"/>
      <c r="H480" s="25" t="s">
        <v>474</v>
      </c>
      <c r="I480" s="12">
        <v>672</v>
      </c>
      <c r="J480" s="6">
        <v>7</v>
      </c>
      <c r="K480" s="15">
        <v>2</v>
      </c>
      <c r="L480" s="86" t="s">
        <v>239</v>
      </c>
      <c r="M480" s="87" t="s">
        <v>227</v>
      </c>
      <c r="N480" s="87" t="s">
        <v>243</v>
      </c>
      <c r="O480" s="87" t="s">
        <v>365</v>
      </c>
      <c r="P480" s="5"/>
      <c r="Q480" s="167">
        <f>Q481</f>
        <v>9261.8</v>
      </c>
      <c r="R480" s="167">
        <f>R481</f>
        <v>9261.8</v>
      </c>
      <c r="S480" s="167">
        <f>S481</f>
        <v>9169</v>
      </c>
    </row>
    <row r="481" spans="1:19" ht="18.75">
      <c r="A481" s="88"/>
      <c r="B481" s="89"/>
      <c r="C481" s="94"/>
      <c r="D481" s="92"/>
      <c r="E481" s="95"/>
      <c r="F481" s="95"/>
      <c r="G481" s="96"/>
      <c r="H481" s="25" t="s">
        <v>310</v>
      </c>
      <c r="I481" s="12">
        <v>672</v>
      </c>
      <c r="J481" s="6">
        <v>7</v>
      </c>
      <c r="K481" s="15">
        <v>2</v>
      </c>
      <c r="L481" s="86" t="s">
        <v>239</v>
      </c>
      <c r="M481" s="87" t="s">
        <v>227</v>
      </c>
      <c r="N481" s="87" t="s">
        <v>243</v>
      </c>
      <c r="O481" s="87" t="s">
        <v>365</v>
      </c>
      <c r="P481" s="5">
        <v>610</v>
      </c>
      <c r="Q481" s="167">
        <v>9261.8</v>
      </c>
      <c r="R481" s="167">
        <v>9261.8</v>
      </c>
      <c r="S481" s="167">
        <v>9169</v>
      </c>
    </row>
    <row r="482" spans="1:19" ht="18.75">
      <c r="A482" s="88"/>
      <c r="B482" s="89"/>
      <c r="C482" s="94"/>
      <c r="D482" s="92"/>
      <c r="E482" s="95"/>
      <c r="F482" s="95"/>
      <c r="G482" s="96"/>
      <c r="H482" s="25" t="s">
        <v>506</v>
      </c>
      <c r="I482" s="12">
        <v>672</v>
      </c>
      <c r="J482" s="6">
        <v>7</v>
      </c>
      <c r="K482" s="15">
        <v>2</v>
      </c>
      <c r="L482" s="86" t="s">
        <v>239</v>
      </c>
      <c r="M482" s="87" t="s">
        <v>227</v>
      </c>
      <c r="N482" s="87" t="s">
        <v>243</v>
      </c>
      <c r="O482" s="87" t="s">
        <v>505</v>
      </c>
      <c r="P482" s="5"/>
      <c r="Q482" s="167">
        <f>Q483</f>
        <v>1439.6</v>
      </c>
      <c r="R482" s="167">
        <f>R483</f>
        <v>1439.6</v>
      </c>
      <c r="S482" s="167">
        <f>S483</f>
        <v>1439.6</v>
      </c>
    </row>
    <row r="483" spans="1:19" ht="18.75">
      <c r="A483" s="88"/>
      <c r="B483" s="89"/>
      <c r="C483" s="94"/>
      <c r="D483" s="92"/>
      <c r="E483" s="95"/>
      <c r="F483" s="95"/>
      <c r="G483" s="96"/>
      <c r="H483" s="25" t="s">
        <v>310</v>
      </c>
      <c r="I483" s="12">
        <v>672</v>
      </c>
      <c r="J483" s="6">
        <v>7</v>
      </c>
      <c r="K483" s="15">
        <v>2</v>
      </c>
      <c r="L483" s="86" t="s">
        <v>239</v>
      </c>
      <c r="M483" s="87" t="s">
        <v>227</v>
      </c>
      <c r="N483" s="87" t="s">
        <v>243</v>
      </c>
      <c r="O483" s="87" t="s">
        <v>505</v>
      </c>
      <c r="P483" s="5">
        <v>610</v>
      </c>
      <c r="Q483" s="167">
        <v>1439.6</v>
      </c>
      <c r="R483" s="167">
        <v>1439.6</v>
      </c>
      <c r="S483" s="167">
        <v>1439.6</v>
      </c>
    </row>
    <row r="484" spans="1:19" ht="18.75">
      <c r="A484" s="88"/>
      <c r="B484" s="89"/>
      <c r="C484" s="94"/>
      <c r="D484" s="92"/>
      <c r="E484" s="95"/>
      <c r="F484" s="95"/>
      <c r="G484" s="96"/>
      <c r="H484" s="25" t="s">
        <v>424</v>
      </c>
      <c r="I484" s="12">
        <v>672</v>
      </c>
      <c r="J484" s="6">
        <v>7</v>
      </c>
      <c r="K484" s="15">
        <v>2</v>
      </c>
      <c r="L484" s="86" t="s">
        <v>239</v>
      </c>
      <c r="M484" s="87" t="s">
        <v>227</v>
      </c>
      <c r="N484" s="87" t="s">
        <v>299</v>
      </c>
      <c r="O484" s="87" t="s">
        <v>268</v>
      </c>
      <c r="P484" s="5" t="s">
        <v>269</v>
      </c>
      <c r="Q484" s="167">
        <f aca="true" t="shared" si="67" ref="Q484:S485">Q485</f>
        <v>4390.7</v>
      </c>
      <c r="R484" s="167">
        <f t="shared" si="67"/>
        <v>6630.3</v>
      </c>
      <c r="S484" s="167">
        <f t="shared" si="67"/>
        <v>0</v>
      </c>
    </row>
    <row r="485" spans="1:19" ht="43.5" customHeight="1">
      <c r="A485" s="88"/>
      <c r="B485" s="89"/>
      <c r="C485" s="94"/>
      <c r="D485" s="92"/>
      <c r="E485" s="95"/>
      <c r="F485" s="95"/>
      <c r="G485" s="96"/>
      <c r="H485" s="25" t="s">
        <v>560</v>
      </c>
      <c r="I485" s="12">
        <v>672</v>
      </c>
      <c r="J485" s="6">
        <v>7</v>
      </c>
      <c r="K485" s="15">
        <v>2</v>
      </c>
      <c r="L485" s="86" t="s">
        <v>239</v>
      </c>
      <c r="M485" s="87" t="s">
        <v>227</v>
      </c>
      <c r="N485" s="87" t="s">
        <v>299</v>
      </c>
      <c r="O485" s="87" t="s">
        <v>393</v>
      </c>
      <c r="P485" s="5"/>
      <c r="Q485" s="167">
        <f t="shared" si="67"/>
        <v>4390.7</v>
      </c>
      <c r="R485" s="167">
        <f t="shared" si="67"/>
        <v>6630.3</v>
      </c>
      <c r="S485" s="167">
        <f t="shared" si="67"/>
        <v>0</v>
      </c>
    </row>
    <row r="486" spans="1:19" ht="18.75">
      <c r="A486" s="88"/>
      <c r="B486" s="89"/>
      <c r="C486" s="94"/>
      <c r="D486" s="92"/>
      <c r="E486" s="95"/>
      <c r="F486" s="95"/>
      <c r="G486" s="96"/>
      <c r="H486" s="25" t="s">
        <v>310</v>
      </c>
      <c r="I486" s="12">
        <v>672</v>
      </c>
      <c r="J486" s="6">
        <v>7</v>
      </c>
      <c r="K486" s="15">
        <v>2</v>
      </c>
      <c r="L486" s="86" t="s">
        <v>239</v>
      </c>
      <c r="M486" s="87" t="s">
        <v>227</v>
      </c>
      <c r="N486" s="87" t="s">
        <v>299</v>
      </c>
      <c r="O486" s="87" t="s">
        <v>393</v>
      </c>
      <c r="P486" s="5">
        <v>610</v>
      </c>
      <c r="Q486" s="167">
        <v>4390.7</v>
      </c>
      <c r="R486" s="167">
        <v>6630.3</v>
      </c>
      <c r="S486" s="167">
        <v>0</v>
      </c>
    </row>
    <row r="487" spans="1:19" ht="18.75">
      <c r="A487" s="88"/>
      <c r="B487" s="89"/>
      <c r="C487" s="94"/>
      <c r="D487" s="92"/>
      <c r="E487" s="95"/>
      <c r="F487" s="95"/>
      <c r="G487" s="96"/>
      <c r="H487" s="25" t="s">
        <v>328</v>
      </c>
      <c r="I487" s="12">
        <v>672</v>
      </c>
      <c r="J487" s="6">
        <v>7</v>
      </c>
      <c r="K487" s="15">
        <v>2</v>
      </c>
      <c r="L487" s="86" t="s">
        <v>239</v>
      </c>
      <c r="M487" s="87" t="s">
        <v>227</v>
      </c>
      <c r="N487" s="87" t="s">
        <v>409</v>
      </c>
      <c r="O487" s="87" t="s">
        <v>268</v>
      </c>
      <c r="P487" s="5"/>
      <c r="Q487" s="167">
        <f aca="true" t="shared" si="68" ref="Q487:S488">Q488</f>
        <v>0</v>
      </c>
      <c r="R487" s="167">
        <f t="shared" si="68"/>
        <v>3633.2</v>
      </c>
      <c r="S487" s="167">
        <f t="shared" si="68"/>
        <v>0</v>
      </c>
    </row>
    <row r="488" spans="1:19" ht="34.5" customHeight="1">
      <c r="A488" s="88"/>
      <c r="B488" s="89"/>
      <c r="C488" s="94"/>
      <c r="D488" s="92"/>
      <c r="E488" s="95"/>
      <c r="F488" s="95"/>
      <c r="G488" s="96"/>
      <c r="H488" s="25" t="s">
        <v>561</v>
      </c>
      <c r="I488" s="12">
        <v>672</v>
      </c>
      <c r="J488" s="6">
        <v>7</v>
      </c>
      <c r="K488" s="15">
        <v>2</v>
      </c>
      <c r="L488" s="86" t="s">
        <v>239</v>
      </c>
      <c r="M488" s="87" t="s">
        <v>227</v>
      </c>
      <c r="N488" s="87" t="s">
        <v>409</v>
      </c>
      <c r="O488" s="87" t="s">
        <v>410</v>
      </c>
      <c r="P488" s="5"/>
      <c r="Q488" s="167">
        <f t="shared" si="68"/>
        <v>0</v>
      </c>
      <c r="R488" s="167">
        <f t="shared" si="68"/>
        <v>3633.2</v>
      </c>
      <c r="S488" s="167">
        <f t="shared" si="68"/>
        <v>0</v>
      </c>
    </row>
    <row r="489" spans="1:19" ht="18.75">
      <c r="A489" s="88"/>
      <c r="B489" s="89"/>
      <c r="C489" s="94"/>
      <c r="D489" s="92"/>
      <c r="E489" s="95"/>
      <c r="F489" s="95"/>
      <c r="G489" s="96"/>
      <c r="H489" s="25" t="s">
        <v>310</v>
      </c>
      <c r="I489" s="12">
        <v>672</v>
      </c>
      <c r="J489" s="6">
        <v>7</v>
      </c>
      <c r="K489" s="15">
        <v>2</v>
      </c>
      <c r="L489" s="86" t="s">
        <v>239</v>
      </c>
      <c r="M489" s="87" t="s">
        <v>227</v>
      </c>
      <c r="N489" s="87" t="s">
        <v>409</v>
      </c>
      <c r="O489" s="87" t="s">
        <v>410</v>
      </c>
      <c r="P489" s="5">
        <v>610</v>
      </c>
      <c r="Q489" s="167">
        <v>0</v>
      </c>
      <c r="R489" s="167">
        <v>3633.2</v>
      </c>
      <c r="S489" s="167">
        <v>0</v>
      </c>
    </row>
    <row r="490" spans="1:19" s="146" customFormat="1" ht="19.5">
      <c r="A490" s="121"/>
      <c r="B490" s="122"/>
      <c r="C490" s="132"/>
      <c r="D490" s="129"/>
      <c r="E490" s="124"/>
      <c r="F490" s="124"/>
      <c r="G490" s="134"/>
      <c r="H490" s="301" t="s">
        <v>67</v>
      </c>
      <c r="I490" s="342">
        <v>672</v>
      </c>
      <c r="J490" s="127">
        <v>7</v>
      </c>
      <c r="K490" s="118">
        <v>3</v>
      </c>
      <c r="L490" s="119"/>
      <c r="M490" s="120"/>
      <c r="N490" s="120"/>
      <c r="O490" s="120"/>
      <c r="P490" s="125"/>
      <c r="Q490" s="168">
        <f aca="true" t="shared" si="69" ref="Q490:S491">Q491</f>
        <v>7094.700000000001</v>
      </c>
      <c r="R490" s="168">
        <f t="shared" si="69"/>
        <v>7682.5</v>
      </c>
      <c r="S490" s="168">
        <f t="shared" si="69"/>
        <v>8280.6</v>
      </c>
    </row>
    <row r="491" spans="1:19" ht="31.5">
      <c r="A491" s="88"/>
      <c r="B491" s="89"/>
      <c r="C491" s="94"/>
      <c r="D491" s="92"/>
      <c r="E491" s="95"/>
      <c r="F491" s="95"/>
      <c r="G491" s="96"/>
      <c r="H491" s="25" t="s">
        <v>636</v>
      </c>
      <c r="I491" s="12">
        <v>672</v>
      </c>
      <c r="J491" s="6">
        <v>7</v>
      </c>
      <c r="K491" s="15">
        <v>3</v>
      </c>
      <c r="L491" s="86" t="s">
        <v>239</v>
      </c>
      <c r="M491" s="87" t="s">
        <v>227</v>
      </c>
      <c r="N491" s="87" t="s">
        <v>236</v>
      </c>
      <c r="O491" s="87" t="s">
        <v>268</v>
      </c>
      <c r="P491" s="5"/>
      <c r="Q491" s="167">
        <f t="shared" si="69"/>
        <v>7094.700000000001</v>
      </c>
      <c r="R491" s="167">
        <f t="shared" si="69"/>
        <v>7682.5</v>
      </c>
      <c r="S491" s="167">
        <f t="shared" si="69"/>
        <v>8280.6</v>
      </c>
    </row>
    <row r="492" spans="1:19" ht="18.75">
      <c r="A492" s="88"/>
      <c r="B492" s="89"/>
      <c r="C492" s="94"/>
      <c r="D492" s="92"/>
      <c r="E492" s="95"/>
      <c r="F492" s="95"/>
      <c r="G492" s="96"/>
      <c r="H492" s="25" t="s">
        <v>637</v>
      </c>
      <c r="I492" s="12">
        <v>672</v>
      </c>
      <c r="J492" s="6">
        <v>7</v>
      </c>
      <c r="K492" s="15">
        <v>3</v>
      </c>
      <c r="L492" s="86" t="s">
        <v>239</v>
      </c>
      <c r="M492" s="87" t="s">
        <v>227</v>
      </c>
      <c r="N492" s="87" t="s">
        <v>244</v>
      </c>
      <c r="O492" s="87" t="s">
        <v>268</v>
      </c>
      <c r="P492" s="5"/>
      <c r="Q492" s="167">
        <f>Q493+Q495</f>
        <v>7094.700000000001</v>
      </c>
      <c r="R492" s="167">
        <f>R493+R495</f>
        <v>7682.5</v>
      </c>
      <c r="S492" s="167">
        <f>S493+S495</f>
        <v>8280.6</v>
      </c>
    </row>
    <row r="493" spans="1:19" ht="18.75">
      <c r="A493" s="88"/>
      <c r="B493" s="89"/>
      <c r="C493" s="94"/>
      <c r="D493" s="92"/>
      <c r="E493" s="95"/>
      <c r="F493" s="95"/>
      <c r="G493" s="96"/>
      <c r="H493" s="25" t="s">
        <v>59</v>
      </c>
      <c r="I493" s="12">
        <v>672</v>
      </c>
      <c r="J493" s="6">
        <v>7</v>
      </c>
      <c r="K493" s="15">
        <v>3</v>
      </c>
      <c r="L493" s="86" t="s">
        <v>239</v>
      </c>
      <c r="M493" s="87" t="s">
        <v>227</v>
      </c>
      <c r="N493" s="87" t="s">
        <v>244</v>
      </c>
      <c r="O493" s="87" t="s">
        <v>15</v>
      </c>
      <c r="P493" s="5"/>
      <c r="Q493" s="167">
        <f>Q494</f>
        <v>3350.9</v>
      </c>
      <c r="R493" s="167">
        <f>R494</f>
        <v>3844.9</v>
      </c>
      <c r="S493" s="167">
        <f>S494</f>
        <v>4366.1</v>
      </c>
    </row>
    <row r="494" spans="1:19" ht="18.75">
      <c r="A494" s="88"/>
      <c r="B494" s="89"/>
      <c r="C494" s="94"/>
      <c r="D494" s="92"/>
      <c r="E494" s="95"/>
      <c r="F494" s="95"/>
      <c r="G494" s="96"/>
      <c r="H494" s="25" t="s">
        <v>310</v>
      </c>
      <c r="I494" s="12">
        <v>672</v>
      </c>
      <c r="J494" s="6">
        <v>7</v>
      </c>
      <c r="K494" s="15">
        <v>3</v>
      </c>
      <c r="L494" s="86" t="s">
        <v>239</v>
      </c>
      <c r="M494" s="87" t="s">
        <v>227</v>
      </c>
      <c r="N494" s="87" t="s">
        <v>244</v>
      </c>
      <c r="O494" s="87" t="s">
        <v>15</v>
      </c>
      <c r="P494" s="5">
        <v>610</v>
      </c>
      <c r="Q494" s="167">
        <v>3350.9</v>
      </c>
      <c r="R494" s="167">
        <v>3844.9</v>
      </c>
      <c r="S494" s="167">
        <v>4366.1</v>
      </c>
    </row>
    <row r="495" spans="1:19" ht="31.5">
      <c r="A495" s="88"/>
      <c r="B495" s="89"/>
      <c r="C495" s="94"/>
      <c r="D495" s="92"/>
      <c r="E495" s="95"/>
      <c r="F495" s="95"/>
      <c r="G495" s="96"/>
      <c r="H495" s="25" t="s">
        <v>387</v>
      </c>
      <c r="I495" s="12">
        <v>672</v>
      </c>
      <c r="J495" s="6">
        <v>7</v>
      </c>
      <c r="K495" s="15">
        <v>3</v>
      </c>
      <c r="L495" s="86" t="s">
        <v>239</v>
      </c>
      <c r="M495" s="87" t="s">
        <v>227</v>
      </c>
      <c r="N495" s="87" t="s">
        <v>244</v>
      </c>
      <c r="O495" s="87" t="s">
        <v>386</v>
      </c>
      <c r="P495" s="5"/>
      <c r="Q495" s="167">
        <f>Q496</f>
        <v>3743.8</v>
      </c>
      <c r="R495" s="167">
        <f>R496</f>
        <v>3837.6</v>
      </c>
      <c r="S495" s="167">
        <f>S496</f>
        <v>3914.5</v>
      </c>
    </row>
    <row r="496" spans="1:19" ht="18.75">
      <c r="A496" s="88"/>
      <c r="B496" s="89"/>
      <c r="C496" s="94"/>
      <c r="D496" s="92"/>
      <c r="E496" s="95"/>
      <c r="F496" s="95"/>
      <c r="G496" s="96"/>
      <c r="H496" s="25" t="s">
        <v>310</v>
      </c>
      <c r="I496" s="12">
        <v>672</v>
      </c>
      <c r="J496" s="6">
        <v>7</v>
      </c>
      <c r="K496" s="15">
        <v>3</v>
      </c>
      <c r="L496" s="86" t="s">
        <v>239</v>
      </c>
      <c r="M496" s="87" t="s">
        <v>227</v>
      </c>
      <c r="N496" s="87" t="s">
        <v>244</v>
      </c>
      <c r="O496" s="87" t="s">
        <v>386</v>
      </c>
      <c r="P496" s="5">
        <v>610</v>
      </c>
      <c r="Q496" s="167">
        <v>3743.8</v>
      </c>
      <c r="R496" s="167">
        <v>3837.6</v>
      </c>
      <c r="S496" s="167">
        <v>3914.5</v>
      </c>
    </row>
    <row r="497" spans="1:19" s="146" customFormat="1" ht="19.5">
      <c r="A497" s="121"/>
      <c r="B497" s="122"/>
      <c r="C497" s="132"/>
      <c r="D497" s="129"/>
      <c r="E497" s="124"/>
      <c r="F497" s="124"/>
      <c r="G497" s="134"/>
      <c r="H497" s="301" t="s">
        <v>215</v>
      </c>
      <c r="I497" s="342">
        <v>672</v>
      </c>
      <c r="J497" s="127">
        <v>7</v>
      </c>
      <c r="K497" s="118">
        <v>9</v>
      </c>
      <c r="L497" s="119"/>
      <c r="M497" s="120"/>
      <c r="N497" s="120"/>
      <c r="O497" s="120"/>
      <c r="P497" s="125"/>
      <c r="Q497" s="168">
        <f>Q498+Q514+Q538</f>
        <v>16172.3</v>
      </c>
      <c r="R497" s="168">
        <f>R498+R514+R538</f>
        <v>16403</v>
      </c>
      <c r="S497" s="168">
        <f>S498+S514+S538</f>
        <v>16533.3</v>
      </c>
    </row>
    <row r="498" spans="1:19" ht="31.5">
      <c r="A498" s="88"/>
      <c r="B498" s="89"/>
      <c r="C498" s="94"/>
      <c r="D498" s="92"/>
      <c r="E498" s="95"/>
      <c r="F498" s="95"/>
      <c r="G498" s="96"/>
      <c r="H498" s="25" t="s">
        <v>638</v>
      </c>
      <c r="I498" s="12">
        <v>672</v>
      </c>
      <c r="J498" s="6">
        <v>7</v>
      </c>
      <c r="K498" s="15">
        <v>9</v>
      </c>
      <c r="L498" s="86" t="s">
        <v>228</v>
      </c>
      <c r="M498" s="87" t="s">
        <v>227</v>
      </c>
      <c r="N498" s="87" t="s">
        <v>236</v>
      </c>
      <c r="O498" s="87" t="s">
        <v>268</v>
      </c>
      <c r="P498" s="5"/>
      <c r="Q498" s="167">
        <f>Q499+Q502+Q505+Q508+Q511</f>
        <v>655.7</v>
      </c>
      <c r="R498" s="167">
        <f>R499+R502+R505+R508+R511</f>
        <v>655.7</v>
      </c>
      <c r="S498" s="167">
        <f>S499+S502+S505+S508+S511</f>
        <v>655.7</v>
      </c>
    </row>
    <row r="499" spans="1:19" ht="31.5">
      <c r="A499" s="88"/>
      <c r="B499" s="89"/>
      <c r="C499" s="94"/>
      <c r="D499" s="92"/>
      <c r="E499" s="95"/>
      <c r="F499" s="95"/>
      <c r="G499" s="96"/>
      <c r="H499" s="25" t="s">
        <v>173</v>
      </c>
      <c r="I499" s="12">
        <v>672</v>
      </c>
      <c r="J499" s="6">
        <v>7</v>
      </c>
      <c r="K499" s="15">
        <v>9</v>
      </c>
      <c r="L499" s="86" t="s">
        <v>228</v>
      </c>
      <c r="M499" s="87" t="s">
        <v>227</v>
      </c>
      <c r="N499" s="87" t="s">
        <v>228</v>
      </c>
      <c r="O499" s="87" t="s">
        <v>268</v>
      </c>
      <c r="P499" s="5"/>
      <c r="Q499" s="167">
        <f aca="true" t="shared" si="70" ref="Q499:S500">Q500</f>
        <v>15</v>
      </c>
      <c r="R499" s="167">
        <f t="shared" si="70"/>
        <v>15</v>
      </c>
      <c r="S499" s="167">
        <f t="shared" si="70"/>
        <v>15</v>
      </c>
    </row>
    <row r="500" spans="1:19" ht="18.75">
      <c r="A500" s="88"/>
      <c r="B500" s="89"/>
      <c r="C500" s="94"/>
      <c r="D500" s="92"/>
      <c r="E500" s="95"/>
      <c r="F500" s="95"/>
      <c r="G500" s="96"/>
      <c r="H500" s="25" t="s">
        <v>62</v>
      </c>
      <c r="I500" s="12">
        <v>672</v>
      </c>
      <c r="J500" s="6">
        <v>7</v>
      </c>
      <c r="K500" s="15">
        <v>9</v>
      </c>
      <c r="L500" s="86" t="s">
        <v>228</v>
      </c>
      <c r="M500" s="87" t="s">
        <v>227</v>
      </c>
      <c r="N500" s="87" t="s">
        <v>228</v>
      </c>
      <c r="O500" s="87" t="s">
        <v>271</v>
      </c>
      <c r="P500" s="5"/>
      <c r="Q500" s="167">
        <f t="shared" si="70"/>
        <v>15</v>
      </c>
      <c r="R500" s="167">
        <f t="shared" si="70"/>
        <v>15</v>
      </c>
      <c r="S500" s="167">
        <f t="shared" si="70"/>
        <v>15</v>
      </c>
    </row>
    <row r="501" spans="1:19" ht="18.75">
      <c r="A501" s="88"/>
      <c r="B501" s="89"/>
      <c r="C501" s="94"/>
      <c r="D501" s="92"/>
      <c r="E501" s="95"/>
      <c r="F501" s="95"/>
      <c r="G501" s="96"/>
      <c r="H501" s="4" t="s">
        <v>308</v>
      </c>
      <c r="I501" s="12">
        <v>672</v>
      </c>
      <c r="J501" s="6">
        <v>7</v>
      </c>
      <c r="K501" s="15">
        <v>9</v>
      </c>
      <c r="L501" s="86" t="s">
        <v>228</v>
      </c>
      <c r="M501" s="87" t="s">
        <v>227</v>
      </c>
      <c r="N501" s="87" t="s">
        <v>228</v>
      </c>
      <c r="O501" s="87" t="s">
        <v>271</v>
      </c>
      <c r="P501" s="5">
        <v>240</v>
      </c>
      <c r="Q501" s="167">
        <v>15</v>
      </c>
      <c r="R501" s="167">
        <v>15</v>
      </c>
      <c r="S501" s="167">
        <v>15</v>
      </c>
    </row>
    <row r="502" spans="1:19" ht="31.5">
      <c r="A502" s="88"/>
      <c r="B502" s="89"/>
      <c r="C502" s="94"/>
      <c r="D502" s="92"/>
      <c r="E502" s="95"/>
      <c r="F502" s="95"/>
      <c r="G502" s="96"/>
      <c r="H502" s="25" t="s">
        <v>52</v>
      </c>
      <c r="I502" s="12">
        <v>672</v>
      </c>
      <c r="J502" s="6">
        <v>7</v>
      </c>
      <c r="K502" s="15">
        <v>9</v>
      </c>
      <c r="L502" s="86" t="s">
        <v>228</v>
      </c>
      <c r="M502" s="87" t="s">
        <v>227</v>
      </c>
      <c r="N502" s="87" t="s">
        <v>243</v>
      </c>
      <c r="O502" s="87" t="s">
        <v>268</v>
      </c>
      <c r="P502" s="5"/>
      <c r="Q502" s="167">
        <f aca="true" t="shared" si="71" ref="Q502:S503">Q503</f>
        <v>133</v>
      </c>
      <c r="R502" s="167">
        <f t="shared" si="71"/>
        <v>133</v>
      </c>
      <c r="S502" s="167">
        <f t="shared" si="71"/>
        <v>133</v>
      </c>
    </row>
    <row r="503" spans="1:19" ht="18.75">
      <c r="A503" s="88"/>
      <c r="B503" s="89"/>
      <c r="C503" s="94"/>
      <c r="D503" s="92"/>
      <c r="E503" s="95"/>
      <c r="F503" s="95"/>
      <c r="G503" s="96"/>
      <c r="H503" s="25" t="s">
        <v>62</v>
      </c>
      <c r="I503" s="12">
        <v>672</v>
      </c>
      <c r="J503" s="6">
        <v>7</v>
      </c>
      <c r="K503" s="15">
        <v>9</v>
      </c>
      <c r="L503" s="86" t="s">
        <v>228</v>
      </c>
      <c r="M503" s="87" t="s">
        <v>227</v>
      </c>
      <c r="N503" s="87" t="s">
        <v>243</v>
      </c>
      <c r="O503" s="87" t="s">
        <v>271</v>
      </c>
      <c r="P503" s="5"/>
      <c r="Q503" s="167">
        <f t="shared" si="71"/>
        <v>133</v>
      </c>
      <c r="R503" s="167">
        <f t="shared" si="71"/>
        <v>133</v>
      </c>
      <c r="S503" s="167">
        <f t="shared" si="71"/>
        <v>133</v>
      </c>
    </row>
    <row r="504" spans="1:19" ht="18.75">
      <c r="A504" s="88"/>
      <c r="B504" s="89"/>
      <c r="C504" s="94"/>
      <c r="D504" s="92"/>
      <c r="E504" s="95"/>
      <c r="F504" s="95"/>
      <c r="G504" s="96"/>
      <c r="H504" s="4" t="s">
        <v>308</v>
      </c>
      <c r="I504" s="12">
        <v>672</v>
      </c>
      <c r="J504" s="6">
        <v>7</v>
      </c>
      <c r="K504" s="15">
        <v>9</v>
      </c>
      <c r="L504" s="86" t="s">
        <v>228</v>
      </c>
      <c r="M504" s="87" t="s">
        <v>227</v>
      </c>
      <c r="N504" s="87" t="s">
        <v>243</v>
      </c>
      <c r="O504" s="87" t="s">
        <v>271</v>
      </c>
      <c r="P504" s="5">
        <v>240</v>
      </c>
      <c r="Q504" s="167">
        <v>133</v>
      </c>
      <c r="R504" s="167">
        <v>133</v>
      </c>
      <c r="S504" s="167">
        <v>133</v>
      </c>
    </row>
    <row r="505" spans="1:19" ht="31.5">
      <c r="A505" s="88"/>
      <c r="B505" s="89"/>
      <c r="C505" s="94"/>
      <c r="D505" s="92"/>
      <c r="E505" s="95"/>
      <c r="F505" s="95"/>
      <c r="G505" s="96"/>
      <c r="H505" s="25" t="s">
        <v>49</v>
      </c>
      <c r="I505" s="12">
        <v>672</v>
      </c>
      <c r="J505" s="6">
        <v>7</v>
      </c>
      <c r="K505" s="15">
        <v>9</v>
      </c>
      <c r="L505" s="86" t="s">
        <v>228</v>
      </c>
      <c r="M505" s="87" t="s">
        <v>227</v>
      </c>
      <c r="N505" s="87" t="s">
        <v>244</v>
      </c>
      <c r="O505" s="87" t="s">
        <v>268</v>
      </c>
      <c r="P505" s="5"/>
      <c r="Q505" s="167">
        <f aca="true" t="shared" si="72" ref="Q505:S506">Q506</f>
        <v>8</v>
      </c>
      <c r="R505" s="167">
        <f t="shared" si="72"/>
        <v>8</v>
      </c>
      <c r="S505" s="167">
        <f t="shared" si="72"/>
        <v>8</v>
      </c>
    </row>
    <row r="506" spans="1:19" ht="18.75">
      <c r="A506" s="88"/>
      <c r="B506" s="89"/>
      <c r="C506" s="94"/>
      <c r="D506" s="92"/>
      <c r="E506" s="95"/>
      <c r="F506" s="95"/>
      <c r="G506" s="96"/>
      <c r="H506" s="25" t="s">
        <v>62</v>
      </c>
      <c r="I506" s="12">
        <v>672</v>
      </c>
      <c r="J506" s="6">
        <v>7</v>
      </c>
      <c r="K506" s="15">
        <v>9</v>
      </c>
      <c r="L506" s="86" t="s">
        <v>228</v>
      </c>
      <c r="M506" s="87" t="s">
        <v>227</v>
      </c>
      <c r="N506" s="87" t="s">
        <v>244</v>
      </c>
      <c r="O506" s="87" t="s">
        <v>271</v>
      </c>
      <c r="P506" s="5"/>
      <c r="Q506" s="167">
        <f t="shared" si="72"/>
        <v>8</v>
      </c>
      <c r="R506" s="167">
        <f t="shared" si="72"/>
        <v>8</v>
      </c>
      <c r="S506" s="167">
        <f t="shared" si="72"/>
        <v>8</v>
      </c>
    </row>
    <row r="507" spans="1:19" ht="18.75">
      <c r="A507" s="88"/>
      <c r="B507" s="89"/>
      <c r="C507" s="94"/>
      <c r="D507" s="92"/>
      <c r="E507" s="95"/>
      <c r="F507" s="95"/>
      <c r="G507" s="96"/>
      <c r="H507" s="4" t="s">
        <v>308</v>
      </c>
      <c r="I507" s="12">
        <v>672</v>
      </c>
      <c r="J507" s="6">
        <v>7</v>
      </c>
      <c r="K507" s="15">
        <v>9</v>
      </c>
      <c r="L507" s="86" t="s">
        <v>228</v>
      </c>
      <c r="M507" s="87" t="s">
        <v>227</v>
      </c>
      <c r="N507" s="87" t="s">
        <v>244</v>
      </c>
      <c r="O507" s="87" t="s">
        <v>271</v>
      </c>
      <c r="P507" s="5">
        <v>240</v>
      </c>
      <c r="Q507" s="167">
        <v>8</v>
      </c>
      <c r="R507" s="167">
        <v>8</v>
      </c>
      <c r="S507" s="167">
        <v>8</v>
      </c>
    </row>
    <row r="508" spans="1:19" ht="31.5">
      <c r="A508" s="88"/>
      <c r="B508" s="89"/>
      <c r="C508" s="94"/>
      <c r="D508" s="92"/>
      <c r="E508" s="95"/>
      <c r="F508" s="95"/>
      <c r="G508" s="96"/>
      <c r="H508" s="25" t="s">
        <v>297</v>
      </c>
      <c r="I508" s="12">
        <v>672</v>
      </c>
      <c r="J508" s="6">
        <v>7</v>
      </c>
      <c r="K508" s="15">
        <v>9</v>
      </c>
      <c r="L508" s="86" t="s">
        <v>228</v>
      </c>
      <c r="M508" s="87" t="s">
        <v>227</v>
      </c>
      <c r="N508" s="87" t="s">
        <v>239</v>
      </c>
      <c r="O508" s="87" t="s">
        <v>268</v>
      </c>
      <c r="P508" s="5"/>
      <c r="Q508" s="167">
        <f aca="true" t="shared" si="73" ref="Q508:S509">Q509</f>
        <v>219.7</v>
      </c>
      <c r="R508" s="167">
        <f t="shared" si="73"/>
        <v>219.7</v>
      </c>
      <c r="S508" s="167">
        <f t="shared" si="73"/>
        <v>219.7</v>
      </c>
    </row>
    <row r="509" spans="1:19" ht="18.75">
      <c r="A509" s="88"/>
      <c r="B509" s="89"/>
      <c r="C509" s="94"/>
      <c r="D509" s="92"/>
      <c r="E509" s="95"/>
      <c r="F509" s="95"/>
      <c r="G509" s="96"/>
      <c r="H509" s="25" t="s">
        <v>62</v>
      </c>
      <c r="I509" s="12">
        <v>672</v>
      </c>
      <c r="J509" s="6">
        <v>7</v>
      </c>
      <c r="K509" s="15">
        <v>9</v>
      </c>
      <c r="L509" s="86" t="s">
        <v>228</v>
      </c>
      <c r="M509" s="87" t="s">
        <v>227</v>
      </c>
      <c r="N509" s="87" t="s">
        <v>239</v>
      </c>
      <c r="O509" s="87" t="s">
        <v>271</v>
      </c>
      <c r="P509" s="5"/>
      <c r="Q509" s="167">
        <f t="shared" si="73"/>
        <v>219.7</v>
      </c>
      <c r="R509" s="167">
        <f t="shared" si="73"/>
        <v>219.7</v>
      </c>
      <c r="S509" s="167">
        <f t="shared" si="73"/>
        <v>219.7</v>
      </c>
    </row>
    <row r="510" spans="1:19" ht="18.75">
      <c r="A510" s="88"/>
      <c r="B510" s="89"/>
      <c r="C510" s="94"/>
      <c r="D510" s="92"/>
      <c r="E510" s="95"/>
      <c r="F510" s="95"/>
      <c r="G510" s="96"/>
      <c r="H510" s="4" t="s">
        <v>308</v>
      </c>
      <c r="I510" s="12">
        <v>672</v>
      </c>
      <c r="J510" s="6">
        <v>7</v>
      </c>
      <c r="K510" s="15">
        <v>9</v>
      </c>
      <c r="L510" s="86" t="s">
        <v>228</v>
      </c>
      <c r="M510" s="87" t="s">
        <v>227</v>
      </c>
      <c r="N510" s="87" t="s">
        <v>239</v>
      </c>
      <c r="O510" s="87" t="s">
        <v>271</v>
      </c>
      <c r="P510" s="5">
        <v>240</v>
      </c>
      <c r="Q510" s="167">
        <v>219.7</v>
      </c>
      <c r="R510" s="167">
        <v>219.7</v>
      </c>
      <c r="S510" s="167">
        <v>219.7</v>
      </c>
    </row>
    <row r="511" spans="1:19" ht="31.5">
      <c r="A511" s="88"/>
      <c r="B511" s="89"/>
      <c r="C511" s="94"/>
      <c r="D511" s="92"/>
      <c r="E511" s="95"/>
      <c r="F511" s="95"/>
      <c r="G511" s="96"/>
      <c r="H511" s="25" t="s">
        <v>3</v>
      </c>
      <c r="I511" s="12">
        <v>672</v>
      </c>
      <c r="J511" s="6">
        <v>7</v>
      </c>
      <c r="K511" s="15">
        <v>9</v>
      </c>
      <c r="L511" s="86" t="s">
        <v>228</v>
      </c>
      <c r="M511" s="87" t="s">
        <v>227</v>
      </c>
      <c r="N511" s="87" t="s">
        <v>230</v>
      </c>
      <c r="O511" s="87" t="s">
        <v>268</v>
      </c>
      <c r="P511" s="5"/>
      <c r="Q511" s="167">
        <f aca="true" t="shared" si="74" ref="Q511:S512">Q512</f>
        <v>280</v>
      </c>
      <c r="R511" s="167">
        <f t="shared" si="74"/>
        <v>280</v>
      </c>
      <c r="S511" s="167">
        <f t="shared" si="74"/>
        <v>280</v>
      </c>
    </row>
    <row r="512" spans="1:19" ht="18.75">
      <c r="A512" s="88"/>
      <c r="B512" s="89"/>
      <c r="C512" s="94"/>
      <c r="D512" s="92"/>
      <c r="E512" s="95"/>
      <c r="F512" s="95"/>
      <c r="G512" s="96"/>
      <c r="H512" s="25" t="s">
        <v>62</v>
      </c>
      <c r="I512" s="12">
        <v>672</v>
      </c>
      <c r="J512" s="6">
        <v>7</v>
      </c>
      <c r="K512" s="15">
        <v>9</v>
      </c>
      <c r="L512" s="86" t="s">
        <v>228</v>
      </c>
      <c r="M512" s="87" t="s">
        <v>227</v>
      </c>
      <c r="N512" s="87" t="s">
        <v>230</v>
      </c>
      <c r="O512" s="87" t="s">
        <v>271</v>
      </c>
      <c r="P512" s="5"/>
      <c r="Q512" s="167">
        <f t="shared" si="74"/>
        <v>280</v>
      </c>
      <c r="R512" s="167">
        <f t="shared" si="74"/>
        <v>280</v>
      </c>
      <c r="S512" s="167">
        <f t="shared" si="74"/>
        <v>280</v>
      </c>
    </row>
    <row r="513" spans="1:19" ht="18.75">
      <c r="A513" s="88"/>
      <c r="B513" s="89"/>
      <c r="C513" s="94"/>
      <c r="D513" s="92"/>
      <c r="E513" s="95"/>
      <c r="F513" s="95"/>
      <c r="G513" s="96"/>
      <c r="H513" s="4" t="s">
        <v>313</v>
      </c>
      <c r="I513" s="12">
        <v>672</v>
      </c>
      <c r="J513" s="6">
        <v>7</v>
      </c>
      <c r="K513" s="15">
        <v>9</v>
      </c>
      <c r="L513" s="86" t="s">
        <v>228</v>
      </c>
      <c r="M513" s="87" t="s">
        <v>227</v>
      </c>
      <c r="N513" s="87" t="s">
        <v>230</v>
      </c>
      <c r="O513" s="87" t="s">
        <v>271</v>
      </c>
      <c r="P513" s="5">
        <v>320</v>
      </c>
      <c r="Q513" s="167">
        <v>280</v>
      </c>
      <c r="R513" s="167">
        <v>280</v>
      </c>
      <c r="S513" s="167">
        <v>280</v>
      </c>
    </row>
    <row r="514" spans="1:19" ht="31.5">
      <c r="A514" s="88"/>
      <c r="B514" s="89"/>
      <c r="C514" s="94"/>
      <c r="D514" s="92"/>
      <c r="E514" s="95"/>
      <c r="F514" s="95"/>
      <c r="G514" s="96"/>
      <c r="H514" s="25" t="s">
        <v>636</v>
      </c>
      <c r="I514" s="12">
        <v>672</v>
      </c>
      <c r="J514" s="6">
        <v>7</v>
      </c>
      <c r="K514" s="15">
        <v>9</v>
      </c>
      <c r="L514" s="86" t="s">
        <v>239</v>
      </c>
      <c r="M514" s="87" t="s">
        <v>227</v>
      </c>
      <c r="N514" s="87" t="s">
        <v>236</v>
      </c>
      <c r="O514" s="87" t="s">
        <v>268</v>
      </c>
      <c r="P514" s="5"/>
      <c r="Q514" s="167">
        <f>Q515+Q518+Q525+Q529+Q532</f>
        <v>15386.599999999999</v>
      </c>
      <c r="R514" s="167">
        <f>R515+R518+R525+R529+R532</f>
        <v>15617.3</v>
      </c>
      <c r="S514" s="167">
        <f>S515+S518+S525+S529+S532</f>
        <v>15747.599999999999</v>
      </c>
    </row>
    <row r="515" spans="1:19" ht="18.75">
      <c r="A515" s="88"/>
      <c r="B515" s="89"/>
      <c r="C515" s="94"/>
      <c r="D515" s="92"/>
      <c r="E515" s="95"/>
      <c r="F515" s="95"/>
      <c r="G515" s="96"/>
      <c r="H515" s="10" t="s">
        <v>277</v>
      </c>
      <c r="I515" s="5">
        <v>672</v>
      </c>
      <c r="J515" s="6">
        <v>7</v>
      </c>
      <c r="K515" s="15">
        <v>9</v>
      </c>
      <c r="L515" s="86" t="s">
        <v>239</v>
      </c>
      <c r="M515" s="87" t="s">
        <v>227</v>
      </c>
      <c r="N515" s="87" t="s">
        <v>228</v>
      </c>
      <c r="O515" s="87" t="s">
        <v>268</v>
      </c>
      <c r="P515" s="5"/>
      <c r="Q515" s="167">
        <f aca="true" t="shared" si="75" ref="Q515:S516">Q516</f>
        <v>428.5</v>
      </c>
      <c r="R515" s="167">
        <f t="shared" si="75"/>
        <v>428.5</v>
      </c>
      <c r="S515" s="167">
        <f t="shared" si="75"/>
        <v>428.5</v>
      </c>
    </row>
    <row r="516" spans="1:19" ht="18.75">
      <c r="A516" s="88"/>
      <c r="B516" s="89"/>
      <c r="C516" s="94"/>
      <c r="D516" s="92"/>
      <c r="E516" s="95"/>
      <c r="F516" s="95"/>
      <c r="G516" s="96"/>
      <c r="H516" s="25" t="s">
        <v>62</v>
      </c>
      <c r="I516" s="5">
        <v>672</v>
      </c>
      <c r="J516" s="6">
        <v>7</v>
      </c>
      <c r="K516" s="15">
        <v>9</v>
      </c>
      <c r="L516" s="86" t="s">
        <v>239</v>
      </c>
      <c r="M516" s="87" t="s">
        <v>227</v>
      </c>
      <c r="N516" s="87" t="s">
        <v>228</v>
      </c>
      <c r="O516" s="87" t="s">
        <v>271</v>
      </c>
      <c r="P516" s="5"/>
      <c r="Q516" s="167">
        <f t="shared" si="75"/>
        <v>428.5</v>
      </c>
      <c r="R516" s="167">
        <f t="shared" si="75"/>
        <v>428.5</v>
      </c>
      <c r="S516" s="167">
        <f t="shared" si="75"/>
        <v>428.5</v>
      </c>
    </row>
    <row r="517" spans="1:19" ht="18.75">
      <c r="A517" s="88"/>
      <c r="B517" s="89"/>
      <c r="C517" s="94"/>
      <c r="D517" s="92"/>
      <c r="E517" s="95"/>
      <c r="F517" s="95"/>
      <c r="G517" s="96"/>
      <c r="H517" s="4" t="s">
        <v>308</v>
      </c>
      <c r="I517" s="12">
        <v>672</v>
      </c>
      <c r="J517" s="6">
        <v>7</v>
      </c>
      <c r="K517" s="15">
        <v>9</v>
      </c>
      <c r="L517" s="86" t="s">
        <v>239</v>
      </c>
      <c r="M517" s="87" t="s">
        <v>227</v>
      </c>
      <c r="N517" s="87" t="s">
        <v>228</v>
      </c>
      <c r="O517" s="87" t="s">
        <v>271</v>
      </c>
      <c r="P517" s="5">
        <v>240</v>
      </c>
      <c r="Q517" s="167">
        <v>428.5</v>
      </c>
      <c r="R517" s="167">
        <v>428.5</v>
      </c>
      <c r="S517" s="167">
        <v>428.5</v>
      </c>
    </row>
    <row r="518" spans="1:19" ht="18.75">
      <c r="A518" s="88"/>
      <c r="B518" s="89"/>
      <c r="C518" s="94"/>
      <c r="D518" s="92"/>
      <c r="E518" s="95"/>
      <c r="F518" s="95"/>
      <c r="G518" s="96"/>
      <c r="H518" s="25" t="s">
        <v>278</v>
      </c>
      <c r="I518" s="12">
        <v>672</v>
      </c>
      <c r="J518" s="6">
        <v>7</v>
      </c>
      <c r="K518" s="15">
        <v>9</v>
      </c>
      <c r="L518" s="86" t="s">
        <v>239</v>
      </c>
      <c r="M518" s="87" t="s">
        <v>227</v>
      </c>
      <c r="N518" s="87" t="s">
        <v>243</v>
      </c>
      <c r="O518" s="87" t="s">
        <v>268</v>
      </c>
      <c r="P518" s="5"/>
      <c r="Q518" s="167">
        <f>Q519+Q521</f>
        <v>7158.9</v>
      </c>
      <c r="R518" s="167">
        <f>R519+R521</f>
        <v>7150.9</v>
      </c>
      <c r="S518" s="167">
        <f>S519+S521</f>
        <v>7158.9</v>
      </c>
    </row>
    <row r="519" spans="1:19" ht="18.75">
      <c r="A519" s="88"/>
      <c r="B519" s="89"/>
      <c r="C519" s="94"/>
      <c r="D519" s="92"/>
      <c r="E519" s="95"/>
      <c r="F519" s="95"/>
      <c r="G519" s="96"/>
      <c r="H519" s="25" t="s">
        <v>62</v>
      </c>
      <c r="I519" s="12">
        <v>672</v>
      </c>
      <c r="J519" s="6">
        <v>7</v>
      </c>
      <c r="K519" s="15">
        <v>9</v>
      </c>
      <c r="L519" s="86" t="s">
        <v>239</v>
      </c>
      <c r="M519" s="87" t="s">
        <v>227</v>
      </c>
      <c r="N519" s="87" t="s">
        <v>243</v>
      </c>
      <c r="O519" s="87" t="s">
        <v>271</v>
      </c>
      <c r="P519" s="5"/>
      <c r="Q519" s="167">
        <f>Q520</f>
        <v>74.5</v>
      </c>
      <c r="R519" s="167">
        <f>R520</f>
        <v>66.5</v>
      </c>
      <c r="S519" s="167">
        <f>S520</f>
        <v>74.5</v>
      </c>
    </row>
    <row r="520" spans="1:19" ht="18.75">
      <c r="A520" s="88"/>
      <c r="B520" s="89"/>
      <c r="C520" s="94"/>
      <c r="D520" s="92"/>
      <c r="E520" s="95"/>
      <c r="F520" s="95"/>
      <c r="G520" s="96"/>
      <c r="H520" s="4" t="s">
        <v>308</v>
      </c>
      <c r="I520" s="12">
        <v>672</v>
      </c>
      <c r="J520" s="6">
        <v>7</v>
      </c>
      <c r="K520" s="15">
        <v>9</v>
      </c>
      <c r="L520" s="86" t="s">
        <v>239</v>
      </c>
      <c r="M520" s="87" t="s">
        <v>227</v>
      </c>
      <c r="N520" s="87" t="s">
        <v>243</v>
      </c>
      <c r="O520" s="87" t="s">
        <v>271</v>
      </c>
      <c r="P520" s="5">
        <v>240</v>
      </c>
      <c r="Q520" s="167">
        <v>74.5</v>
      </c>
      <c r="R520" s="167">
        <v>66.5</v>
      </c>
      <c r="S520" s="167">
        <v>74.5</v>
      </c>
    </row>
    <row r="521" spans="1:19" ht="47.25">
      <c r="A521" s="88"/>
      <c r="B521" s="89"/>
      <c r="C521" s="94"/>
      <c r="D521" s="92"/>
      <c r="E521" s="95"/>
      <c r="F521" s="95"/>
      <c r="G521" s="96"/>
      <c r="H521" s="25" t="s">
        <v>54</v>
      </c>
      <c r="I521" s="12">
        <v>672</v>
      </c>
      <c r="J521" s="6">
        <v>7</v>
      </c>
      <c r="K521" s="15">
        <v>9</v>
      </c>
      <c r="L521" s="86" t="s">
        <v>239</v>
      </c>
      <c r="M521" s="87" t="s">
        <v>227</v>
      </c>
      <c r="N521" s="87" t="s">
        <v>243</v>
      </c>
      <c r="O521" s="87" t="s">
        <v>53</v>
      </c>
      <c r="P521" s="5"/>
      <c r="Q521" s="167">
        <f>Q522+Q523+Q524</f>
        <v>7084.4</v>
      </c>
      <c r="R521" s="167">
        <f>R522+R523+R524</f>
        <v>7084.4</v>
      </c>
      <c r="S521" s="167">
        <f>S522+S523+S524</f>
        <v>7084.4</v>
      </c>
    </row>
    <row r="522" spans="1:19" ht="18.75">
      <c r="A522" s="88"/>
      <c r="B522" s="89"/>
      <c r="C522" s="94"/>
      <c r="D522" s="92"/>
      <c r="E522" s="95"/>
      <c r="F522" s="95"/>
      <c r="G522" s="96"/>
      <c r="H522" s="4" t="s">
        <v>308</v>
      </c>
      <c r="I522" s="12">
        <v>672</v>
      </c>
      <c r="J522" s="6">
        <v>7</v>
      </c>
      <c r="K522" s="15">
        <v>9</v>
      </c>
      <c r="L522" s="86" t="s">
        <v>239</v>
      </c>
      <c r="M522" s="87" t="s">
        <v>227</v>
      </c>
      <c r="N522" s="87" t="s">
        <v>243</v>
      </c>
      <c r="O522" s="87" t="s">
        <v>53</v>
      </c>
      <c r="P522" s="5">
        <v>240</v>
      </c>
      <c r="Q522" s="167">
        <v>30.4</v>
      </c>
      <c r="R522" s="167">
        <v>30.4</v>
      </c>
      <c r="S522" s="167">
        <v>30.4</v>
      </c>
    </row>
    <row r="523" spans="1:19" ht="18.75">
      <c r="A523" s="88"/>
      <c r="B523" s="89"/>
      <c r="C523" s="94"/>
      <c r="D523" s="92"/>
      <c r="E523" s="95"/>
      <c r="F523" s="95"/>
      <c r="G523" s="96"/>
      <c r="H523" s="4" t="s">
        <v>313</v>
      </c>
      <c r="I523" s="12">
        <v>672</v>
      </c>
      <c r="J523" s="6">
        <v>7</v>
      </c>
      <c r="K523" s="15">
        <v>9</v>
      </c>
      <c r="L523" s="86" t="s">
        <v>239</v>
      </c>
      <c r="M523" s="87" t="s">
        <v>227</v>
      </c>
      <c r="N523" s="87" t="s">
        <v>243</v>
      </c>
      <c r="O523" s="87" t="s">
        <v>53</v>
      </c>
      <c r="P523" s="5">
        <v>320</v>
      </c>
      <c r="Q523" s="167">
        <v>2406.6</v>
      </c>
      <c r="R523" s="167">
        <v>2406.6</v>
      </c>
      <c r="S523" s="167">
        <v>2406.6</v>
      </c>
    </row>
    <row r="524" spans="1:19" ht="18.75">
      <c r="A524" s="88"/>
      <c r="B524" s="89"/>
      <c r="C524" s="94"/>
      <c r="D524" s="92"/>
      <c r="E524" s="95"/>
      <c r="F524" s="95"/>
      <c r="G524" s="96"/>
      <c r="H524" s="25" t="s">
        <v>310</v>
      </c>
      <c r="I524" s="12">
        <v>672</v>
      </c>
      <c r="J524" s="6">
        <v>7</v>
      </c>
      <c r="K524" s="15">
        <v>9</v>
      </c>
      <c r="L524" s="86" t="s">
        <v>239</v>
      </c>
      <c r="M524" s="87" t="s">
        <v>227</v>
      </c>
      <c r="N524" s="87" t="s">
        <v>243</v>
      </c>
      <c r="O524" s="87" t="s">
        <v>53</v>
      </c>
      <c r="P524" s="5">
        <v>610</v>
      </c>
      <c r="Q524" s="167">
        <v>4647.4</v>
      </c>
      <c r="R524" s="167">
        <v>4647.4</v>
      </c>
      <c r="S524" s="167">
        <v>4647.4</v>
      </c>
    </row>
    <row r="525" spans="1:19" ht="18.75">
      <c r="A525" s="88"/>
      <c r="B525" s="89"/>
      <c r="C525" s="94"/>
      <c r="D525" s="92"/>
      <c r="E525" s="95"/>
      <c r="F525" s="95"/>
      <c r="G525" s="96"/>
      <c r="H525" s="25" t="s">
        <v>637</v>
      </c>
      <c r="I525" s="12">
        <v>672</v>
      </c>
      <c r="J525" s="6">
        <v>7</v>
      </c>
      <c r="K525" s="15">
        <v>9</v>
      </c>
      <c r="L525" s="86" t="s">
        <v>239</v>
      </c>
      <c r="M525" s="87" t="s">
        <v>227</v>
      </c>
      <c r="N525" s="87" t="s">
        <v>244</v>
      </c>
      <c r="O525" s="87" t="s">
        <v>268</v>
      </c>
      <c r="P525" s="5"/>
      <c r="Q525" s="167">
        <f>Q526</f>
        <v>2723</v>
      </c>
      <c r="R525" s="167">
        <f>R526</f>
        <v>2723</v>
      </c>
      <c r="S525" s="167">
        <f>S526</f>
        <v>2723</v>
      </c>
    </row>
    <row r="526" spans="1:19" ht="18.75">
      <c r="A526" s="88"/>
      <c r="B526" s="89"/>
      <c r="C526" s="94"/>
      <c r="D526" s="92"/>
      <c r="E526" s="95"/>
      <c r="F526" s="95"/>
      <c r="G526" s="96"/>
      <c r="H526" s="25" t="s">
        <v>62</v>
      </c>
      <c r="I526" s="12">
        <v>672</v>
      </c>
      <c r="J526" s="6">
        <v>7</v>
      </c>
      <c r="K526" s="15">
        <v>9</v>
      </c>
      <c r="L526" s="86" t="s">
        <v>239</v>
      </c>
      <c r="M526" s="87" t="s">
        <v>227</v>
      </c>
      <c r="N526" s="87" t="s">
        <v>244</v>
      </c>
      <c r="O526" s="87" t="s">
        <v>271</v>
      </c>
      <c r="P526" s="5"/>
      <c r="Q526" s="167">
        <f>Q527+Q528</f>
        <v>2723</v>
      </c>
      <c r="R526" s="167">
        <f>R527+R528</f>
        <v>2723</v>
      </c>
      <c r="S526" s="167">
        <f>S527+S528</f>
        <v>2723</v>
      </c>
    </row>
    <row r="527" spans="1:19" ht="18.75">
      <c r="A527" s="88"/>
      <c r="B527" s="89"/>
      <c r="C527" s="94"/>
      <c r="D527" s="92"/>
      <c r="E527" s="95"/>
      <c r="F527" s="95"/>
      <c r="G527" s="96"/>
      <c r="H527" s="4" t="s">
        <v>308</v>
      </c>
      <c r="I527" s="12">
        <v>672</v>
      </c>
      <c r="J527" s="6">
        <v>7</v>
      </c>
      <c r="K527" s="15">
        <v>9</v>
      </c>
      <c r="L527" s="86" t="s">
        <v>239</v>
      </c>
      <c r="M527" s="87" t="s">
        <v>227</v>
      </c>
      <c r="N527" s="87" t="s">
        <v>244</v>
      </c>
      <c r="O527" s="87" t="s">
        <v>271</v>
      </c>
      <c r="P527" s="5">
        <v>240</v>
      </c>
      <c r="Q527" s="167">
        <v>300</v>
      </c>
      <c r="R527" s="167">
        <v>300</v>
      </c>
      <c r="S527" s="167">
        <v>300</v>
      </c>
    </row>
    <row r="528" spans="1:19" ht="31.5">
      <c r="A528" s="88"/>
      <c r="B528" s="89"/>
      <c r="C528" s="94"/>
      <c r="D528" s="92"/>
      <c r="E528" s="95"/>
      <c r="F528" s="95"/>
      <c r="G528" s="96"/>
      <c r="H528" s="25" t="s">
        <v>469</v>
      </c>
      <c r="I528" s="12">
        <v>672</v>
      </c>
      <c r="J528" s="6">
        <v>7</v>
      </c>
      <c r="K528" s="15">
        <v>9</v>
      </c>
      <c r="L528" s="86" t="s">
        <v>239</v>
      </c>
      <c r="M528" s="87" t="s">
        <v>227</v>
      </c>
      <c r="N528" s="87" t="s">
        <v>244</v>
      </c>
      <c r="O528" s="87" t="s">
        <v>271</v>
      </c>
      <c r="P528" s="5">
        <v>630</v>
      </c>
      <c r="Q528" s="167">
        <v>2423</v>
      </c>
      <c r="R528" s="167">
        <v>2423</v>
      </c>
      <c r="S528" s="167">
        <v>2423</v>
      </c>
    </row>
    <row r="529" spans="1:19" ht="18.75">
      <c r="A529" s="88"/>
      <c r="B529" s="89"/>
      <c r="C529" s="94"/>
      <c r="D529" s="92"/>
      <c r="E529" s="95"/>
      <c r="F529" s="95"/>
      <c r="G529" s="96"/>
      <c r="H529" s="25" t="s">
        <v>639</v>
      </c>
      <c r="I529" s="12">
        <v>672</v>
      </c>
      <c r="J529" s="6">
        <v>7</v>
      </c>
      <c r="K529" s="15">
        <v>9</v>
      </c>
      <c r="L529" s="86" t="s">
        <v>239</v>
      </c>
      <c r="M529" s="87" t="s">
        <v>227</v>
      </c>
      <c r="N529" s="87" t="s">
        <v>239</v>
      </c>
      <c r="O529" s="87" t="s">
        <v>268</v>
      </c>
      <c r="P529" s="5"/>
      <c r="Q529" s="167">
        <f aca="true" t="shared" si="76" ref="Q529:S530">Q530</f>
        <v>55</v>
      </c>
      <c r="R529" s="167">
        <f t="shared" si="76"/>
        <v>55</v>
      </c>
      <c r="S529" s="167">
        <f t="shared" si="76"/>
        <v>55</v>
      </c>
    </row>
    <row r="530" spans="1:19" ht="18.75">
      <c r="A530" s="88"/>
      <c r="B530" s="89"/>
      <c r="C530" s="94"/>
      <c r="D530" s="92"/>
      <c r="E530" s="95"/>
      <c r="F530" s="95"/>
      <c r="G530" s="96"/>
      <c r="H530" s="25" t="s">
        <v>62</v>
      </c>
      <c r="I530" s="12">
        <v>672</v>
      </c>
      <c r="J530" s="6">
        <v>7</v>
      </c>
      <c r="K530" s="15">
        <v>9</v>
      </c>
      <c r="L530" s="86" t="s">
        <v>239</v>
      </c>
      <c r="M530" s="87" t="s">
        <v>227</v>
      </c>
      <c r="N530" s="87" t="s">
        <v>239</v>
      </c>
      <c r="O530" s="87" t="s">
        <v>271</v>
      </c>
      <c r="P530" s="5"/>
      <c r="Q530" s="167">
        <f t="shared" si="76"/>
        <v>55</v>
      </c>
      <c r="R530" s="167">
        <f t="shared" si="76"/>
        <v>55</v>
      </c>
      <c r="S530" s="167">
        <f t="shared" si="76"/>
        <v>55</v>
      </c>
    </row>
    <row r="531" spans="1:19" ht="18.75">
      <c r="A531" s="88"/>
      <c r="B531" s="89"/>
      <c r="C531" s="94"/>
      <c r="D531" s="92"/>
      <c r="E531" s="95"/>
      <c r="F531" s="95"/>
      <c r="G531" s="96"/>
      <c r="H531" s="4" t="s">
        <v>308</v>
      </c>
      <c r="I531" s="12">
        <v>672</v>
      </c>
      <c r="J531" s="6">
        <v>7</v>
      </c>
      <c r="K531" s="15">
        <v>9</v>
      </c>
      <c r="L531" s="86" t="s">
        <v>239</v>
      </c>
      <c r="M531" s="87" t="s">
        <v>227</v>
      </c>
      <c r="N531" s="87" t="s">
        <v>239</v>
      </c>
      <c r="O531" s="87" t="s">
        <v>271</v>
      </c>
      <c r="P531" s="5">
        <v>240</v>
      </c>
      <c r="Q531" s="167">
        <v>55</v>
      </c>
      <c r="R531" s="167">
        <v>55</v>
      </c>
      <c r="S531" s="167">
        <v>55</v>
      </c>
    </row>
    <row r="532" spans="1:19" ht="18.75">
      <c r="A532" s="88"/>
      <c r="B532" s="89"/>
      <c r="C532" s="94"/>
      <c r="D532" s="92"/>
      <c r="E532" s="95"/>
      <c r="F532" s="95"/>
      <c r="G532" s="96"/>
      <c r="H532" s="25" t="s">
        <v>373</v>
      </c>
      <c r="I532" s="12">
        <v>672</v>
      </c>
      <c r="J532" s="6">
        <v>7</v>
      </c>
      <c r="K532" s="15">
        <v>9</v>
      </c>
      <c r="L532" s="86" t="s">
        <v>239</v>
      </c>
      <c r="M532" s="87" t="s">
        <v>227</v>
      </c>
      <c r="N532" s="87" t="s">
        <v>246</v>
      </c>
      <c r="O532" s="87" t="s">
        <v>268</v>
      </c>
      <c r="P532" s="5"/>
      <c r="Q532" s="167">
        <f>Q533+Q536</f>
        <v>5021.2</v>
      </c>
      <c r="R532" s="167">
        <f>R533+R536</f>
        <v>5259.900000000001</v>
      </c>
      <c r="S532" s="167">
        <f>S533+S536</f>
        <v>5382.2</v>
      </c>
    </row>
    <row r="533" spans="1:19" ht="18.75">
      <c r="A533" s="88"/>
      <c r="B533" s="89"/>
      <c r="C533" s="94"/>
      <c r="D533" s="92"/>
      <c r="E533" s="95"/>
      <c r="F533" s="95"/>
      <c r="G533" s="96"/>
      <c r="H533" s="179" t="s">
        <v>62</v>
      </c>
      <c r="I533" s="5">
        <v>672</v>
      </c>
      <c r="J533" s="6">
        <v>7</v>
      </c>
      <c r="K533" s="15">
        <v>9</v>
      </c>
      <c r="L533" s="86" t="s">
        <v>239</v>
      </c>
      <c r="M533" s="87" t="s">
        <v>227</v>
      </c>
      <c r="N533" s="87" t="s">
        <v>246</v>
      </c>
      <c r="O533" s="87" t="s">
        <v>271</v>
      </c>
      <c r="P533" s="5"/>
      <c r="Q533" s="167">
        <f>Q534+Q535</f>
        <v>3951.2</v>
      </c>
      <c r="R533" s="167">
        <f>R534+R535</f>
        <v>4147.1</v>
      </c>
      <c r="S533" s="167">
        <f>S534+S535</f>
        <v>4224.9</v>
      </c>
    </row>
    <row r="534" spans="1:19" ht="18.75">
      <c r="A534" s="88"/>
      <c r="B534" s="89"/>
      <c r="C534" s="94"/>
      <c r="D534" s="92"/>
      <c r="E534" s="95"/>
      <c r="F534" s="95"/>
      <c r="G534" s="96"/>
      <c r="H534" s="10" t="s">
        <v>211</v>
      </c>
      <c r="I534" s="5">
        <v>672</v>
      </c>
      <c r="J534" s="6">
        <v>7</v>
      </c>
      <c r="K534" s="15">
        <v>9</v>
      </c>
      <c r="L534" s="86" t="s">
        <v>239</v>
      </c>
      <c r="M534" s="87" t="s">
        <v>227</v>
      </c>
      <c r="N534" s="87" t="s">
        <v>246</v>
      </c>
      <c r="O534" s="87" t="s">
        <v>271</v>
      </c>
      <c r="P534" s="5">
        <v>120</v>
      </c>
      <c r="Q534" s="167">
        <v>3607.6</v>
      </c>
      <c r="R534" s="167">
        <v>3751.9</v>
      </c>
      <c r="S534" s="167">
        <v>3902</v>
      </c>
    </row>
    <row r="535" spans="1:19" ht="18.75">
      <c r="A535" s="88"/>
      <c r="B535" s="89"/>
      <c r="C535" s="94"/>
      <c r="D535" s="92"/>
      <c r="E535" s="95"/>
      <c r="F535" s="95"/>
      <c r="G535" s="96"/>
      <c r="H535" s="10" t="s">
        <v>308</v>
      </c>
      <c r="I535" s="5">
        <v>672</v>
      </c>
      <c r="J535" s="6">
        <v>7</v>
      </c>
      <c r="K535" s="15">
        <v>9</v>
      </c>
      <c r="L535" s="86" t="s">
        <v>239</v>
      </c>
      <c r="M535" s="87" t="s">
        <v>227</v>
      </c>
      <c r="N535" s="87" t="s">
        <v>246</v>
      </c>
      <c r="O535" s="87" t="s">
        <v>271</v>
      </c>
      <c r="P535" s="5">
        <v>240</v>
      </c>
      <c r="Q535" s="167">
        <v>343.6</v>
      </c>
      <c r="R535" s="167">
        <v>395.2</v>
      </c>
      <c r="S535" s="167">
        <v>322.9</v>
      </c>
    </row>
    <row r="536" spans="1:19" ht="31.5">
      <c r="A536" s="88"/>
      <c r="B536" s="89"/>
      <c r="C536" s="94"/>
      <c r="D536" s="92"/>
      <c r="E536" s="95"/>
      <c r="F536" s="95"/>
      <c r="G536" s="96"/>
      <c r="H536" s="179" t="s">
        <v>387</v>
      </c>
      <c r="I536" s="5">
        <v>672</v>
      </c>
      <c r="J536" s="6">
        <v>7</v>
      </c>
      <c r="K536" s="15">
        <v>9</v>
      </c>
      <c r="L536" s="86" t="s">
        <v>239</v>
      </c>
      <c r="M536" s="87" t="s">
        <v>227</v>
      </c>
      <c r="N536" s="87" t="s">
        <v>246</v>
      </c>
      <c r="O536" s="87" t="s">
        <v>386</v>
      </c>
      <c r="P536" s="5"/>
      <c r="Q536" s="167">
        <f>Q537</f>
        <v>1070</v>
      </c>
      <c r="R536" s="167">
        <f>R537</f>
        <v>1112.8</v>
      </c>
      <c r="S536" s="167">
        <f>S537</f>
        <v>1157.3</v>
      </c>
    </row>
    <row r="537" spans="1:19" ht="18.75">
      <c r="A537" s="88"/>
      <c r="B537" s="89"/>
      <c r="C537" s="94"/>
      <c r="D537" s="92"/>
      <c r="E537" s="95"/>
      <c r="F537" s="95"/>
      <c r="G537" s="96"/>
      <c r="H537" s="10" t="s">
        <v>211</v>
      </c>
      <c r="I537" s="5">
        <v>672</v>
      </c>
      <c r="J537" s="6">
        <v>7</v>
      </c>
      <c r="K537" s="15">
        <v>9</v>
      </c>
      <c r="L537" s="86" t="s">
        <v>239</v>
      </c>
      <c r="M537" s="87" t="s">
        <v>227</v>
      </c>
      <c r="N537" s="87" t="s">
        <v>246</v>
      </c>
      <c r="O537" s="87" t="s">
        <v>386</v>
      </c>
      <c r="P537" s="5">
        <v>120</v>
      </c>
      <c r="Q537" s="167">
        <v>1070</v>
      </c>
      <c r="R537" s="167">
        <v>1112.8</v>
      </c>
      <c r="S537" s="167">
        <v>1157.3</v>
      </c>
    </row>
    <row r="538" spans="1:19" ht="29.25" customHeight="1">
      <c r="A538" s="88"/>
      <c r="B538" s="89"/>
      <c r="C538" s="94"/>
      <c r="D538" s="92"/>
      <c r="E538" s="95"/>
      <c r="F538" s="95"/>
      <c r="G538" s="96"/>
      <c r="H538" s="179" t="s">
        <v>640</v>
      </c>
      <c r="I538" s="5">
        <v>672</v>
      </c>
      <c r="J538" s="6">
        <v>7</v>
      </c>
      <c r="K538" s="15">
        <v>9</v>
      </c>
      <c r="L538" s="86" t="s">
        <v>247</v>
      </c>
      <c r="M538" s="87" t="s">
        <v>227</v>
      </c>
      <c r="N538" s="87" t="s">
        <v>236</v>
      </c>
      <c r="O538" s="87" t="s">
        <v>268</v>
      </c>
      <c r="P538" s="5"/>
      <c r="Q538" s="167">
        <f>Q539+Q542</f>
        <v>130</v>
      </c>
      <c r="R538" s="167">
        <f>R539+R542</f>
        <v>130</v>
      </c>
      <c r="S538" s="167">
        <f>S539+S542</f>
        <v>130</v>
      </c>
    </row>
    <row r="539" spans="1:19" ht="18.75">
      <c r="A539" s="88"/>
      <c r="B539" s="89"/>
      <c r="C539" s="94"/>
      <c r="D539" s="92"/>
      <c r="E539" s="95"/>
      <c r="F539" s="95"/>
      <c r="G539" s="96"/>
      <c r="H539" s="25" t="s">
        <v>641</v>
      </c>
      <c r="I539" s="12">
        <v>672</v>
      </c>
      <c r="J539" s="6">
        <v>7</v>
      </c>
      <c r="K539" s="15">
        <v>9</v>
      </c>
      <c r="L539" s="86" t="s">
        <v>247</v>
      </c>
      <c r="M539" s="87" t="s">
        <v>227</v>
      </c>
      <c r="N539" s="87" t="s">
        <v>228</v>
      </c>
      <c r="O539" s="87" t="s">
        <v>268</v>
      </c>
      <c r="P539" s="5"/>
      <c r="Q539" s="167">
        <f aca="true" t="shared" si="77" ref="Q539:S540">Q540</f>
        <v>60</v>
      </c>
      <c r="R539" s="167">
        <f t="shared" si="77"/>
        <v>60</v>
      </c>
      <c r="S539" s="167">
        <f t="shared" si="77"/>
        <v>60</v>
      </c>
    </row>
    <row r="540" spans="1:19" ht="18.75">
      <c r="A540" s="88"/>
      <c r="B540" s="89"/>
      <c r="C540" s="94"/>
      <c r="D540" s="92"/>
      <c r="E540" s="95"/>
      <c r="F540" s="95"/>
      <c r="G540" s="96"/>
      <c r="H540" s="25" t="s">
        <v>400</v>
      </c>
      <c r="I540" s="12">
        <v>672</v>
      </c>
      <c r="J540" s="6">
        <v>7</v>
      </c>
      <c r="K540" s="15">
        <v>9</v>
      </c>
      <c r="L540" s="86" t="s">
        <v>247</v>
      </c>
      <c r="M540" s="87" t="s">
        <v>227</v>
      </c>
      <c r="N540" s="87" t="s">
        <v>228</v>
      </c>
      <c r="O540" s="87" t="s">
        <v>29</v>
      </c>
      <c r="P540" s="5"/>
      <c r="Q540" s="167">
        <f t="shared" si="77"/>
        <v>60</v>
      </c>
      <c r="R540" s="167">
        <f t="shared" si="77"/>
        <v>60</v>
      </c>
      <c r="S540" s="167">
        <f t="shared" si="77"/>
        <v>60</v>
      </c>
    </row>
    <row r="541" spans="1:19" ht="18.75">
      <c r="A541" s="88"/>
      <c r="B541" s="89"/>
      <c r="C541" s="94"/>
      <c r="D541" s="92"/>
      <c r="E541" s="95"/>
      <c r="F541" s="95"/>
      <c r="G541" s="96"/>
      <c r="H541" s="4" t="s">
        <v>308</v>
      </c>
      <c r="I541" s="12">
        <v>672</v>
      </c>
      <c r="J541" s="6">
        <v>7</v>
      </c>
      <c r="K541" s="15">
        <v>9</v>
      </c>
      <c r="L541" s="86" t="s">
        <v>247</v>
      </c>
      <c r="M541" s="87" t="s">
        <v>227</v>
      </c>
      <c r="N541" s="87" t="s">
        <v>228</v>
      </c>
      <c r="O541" s="87" t="s">
        <v>29</v>
      </c>
      <c r="P541" s="5">
        <v>240</v>
      </c>
      <c r="Q541" s="167">
        <v>60</v>
      </c>
      <c r="R541" s="167">
        <v>60</v>
      </c>
      <c r="S541" s="167">
        <v>60</v>
      </c>
    </row>
    <row r="542" spans="1:19" ht="31.5">
      <c r="A542" s="88"/>
      <c r="B542" s="89"/>
      <c r="C542" s="94"/>
      <c r="D542" s="92"/>
      <c r="E542" s="95"/>
      <c r="F542" s="95"/>
      <c r="G542" s="96"/>
      <c r="H542" s="25" t="s">
        <v>401</v>
      </c>
      <c r="I542" s="12">
        <v>672</v>
      </c>
      <c r="J542" s="6">
        <v>7</v>
      </c>
      <c r="K542" s="15">
        <v>9</v>
      </c>
      <c r="L542" s="86" t="s">
        <v>247</v>
      </c>
      <c r="M542" s="87" t="s">
        <v>227</v>
      </c>
      <c r="N542" s="87" t="s">
        <v>243</v>
      </c>
      <c r="O542" s="87" t="s">
        <v>268</v>
      </c>
      <c r="P542" s="5"/>
      <c r="Q542" s="167">
        <f aca="true" t="shared" si="78" ref="Q542:S543">Q543</f>
        <v>70</v>
      </c>
      <c r="R542" s="167">
        <f t="shared" si="78"/>
        <v>70</v>
      </c>
      <c r="S542" s="167">
        <f t="shared" si="78"/>
        <v>70</v>
      </c>
    </row>
    <row r="543" spans="1:19" ht="18.75">
      <c r="A543" s="88"/>
      <c r="B543" s="89"/>
      <c r="C543" s="94"/>
      <c r="D543" s="92"/>
      <c r="E543" s="95"/>
      <c r="F543" s="95"/>
      <c r="G543" s="96"/>
      <c r="H543" s="25" t="s">
        <v>402</v>
      </c>
      <c r="I543" s="12">
        <v>672</v>
      </c>
      <c r="J543" s="6">
        <v>7</v>
      </c>
      <c r="K543" s="15">
        <v>9</v>
      </c>
      <c r="L543" s="86" t="s">
        <v>247</v>
      </c>
      <c r="M543" s="87" t="s">
        <v>227</v>
      </c>
      <c r="N543" s="87" t="s">
        <v>243</v>
      </c>
      <c r="O543" s="87" t="s">
        <v>5</v>
      </c>
      <c r="P543" s="5"/>
      <c r="Q543" s="167">
        <f t="shared" si="78"/>
        <v>70</v>
      </c>
      <c r="R543" s="167">
        <f t="shared" si="78"/>
        <v>70</v>
      </c>
      <c r="S543" s="167">
        <f t="shared" si="78"/>
        <v>70</v>
      </c>
    </row>
    <row r="544" spans="1:19" ht="18.75">
      <c r="A544" s="88"/>
      <c r="B544" s="89"/>
      <c r="C544" s="94"/>
      <c r="D544" s="92"/>
      <c r="E544" s="95"/>
      <c r="F544" s="95"/>
      <c r="G544" s="96"/>
      <c r="H544" s="4" t="s">
        <v>308</v>
      </c>
      <c r="I544" s="12">
        <v>672</v>
      </c>
      <c r="J544" s="6">
        <v>7</v>
      </c>
      <c r="K544" s="15">
        <v>9</v>
      </c>
      <c r="L544" s="86" t="s">
        <v>247</v>
      </c>
      <c r="M544" s="87" t="s">
        <v>227</v>
      </c>
      <c r="N544" s="87" t="s">
        <v>243</v>
      </c>
      <c r="O544" s="87" t="s">
        <v>5</v>
      </c>
      <c r="P544" s="5">
        <v>240</v>
      </c>
      <c r="Q544" s="167">
        <v>70</v>
      </c>
      <c r="R544" s="167">
        <v>70</v>
      </c>
      <c r="S544" s="167">
        <v>70</v>
      </c>
    </row>
    <row r="545" spans="1:19" s="146" customFormat="1" ht="19.5">
      <c r="A545" s="121"/>
      <c r="B545" s="122"/>
      <c r="C545" s="132"/>
      <c r="D545" s="129"/>
      <c r="E545" s="124"/>
      <c r="F545" s="124"/>
      <c r="G545" s="134"/>
      <c r="H545" s="301" t="s">
        <v>255</v>
      </c>
      <c r="I545" s="342">
        <v>672</v>
      </c>
      <c r="J545" s="127">
        <v>10</v>
      </c>
      <c r="K545" s="118"/>
      <c r="L545" s="119"/>
      <c r="M545" s="120"/>
      <c r="N545" s="120"/>
      <c r="O545" s="120"/>
      <c r="P545" s="125"/>
      <c r="Q545" s="168">
        <f>Q546</f>
        <v>5098.2</v>
      </c>
      <c r="R545" s="168">
        <f aca="true" t="shared" si="79" ref="R545:S548">R546</f>
        <v>5098.2</v>
      </c>
      <c r="S545" s="168">
        <f t="shared" si="79"/>
        <v>5098.2</v>
      </c>
    </row>
    <row r="546" spans="1:19" s="146" customFormat="1" ht="19.5">
      <c r="A546" s="121"/>
      <c r="B546" s="122"/>
      <c r="C546" s="132"/>
      <c r="D546" s="129"/>
      <c r="E546" s="124"/>
      <c r="F546" s="124"/>
      <c r="G546" s="134"/>
      <c r="H546" s="219" t="s">
        <v>81</v>
      </c>
      <c r="I546" s="342">
        <v>672</v>
      </c>
      <c r="J546" s="127">
        <v>10</v>
      </c>
      <c r="K546" s="118">
        <v>4</v>
      </c>
      <c r="L546" s="119"/>
      <c r="M546" s="120"/>
      <c r="N546" s="120"/>
      <c r="O546" s="120"/>
      <c r="P546" s="125"/>
      <c r="Q546" s="168">
        <f>Q547</f>
        <v>5098.2</v>
      </c>
      <c r="R546" s="168">
        <f t="shared" si="79"/>
        <v>5098.2</v>
      </c>
      <c r="S546" s="168">
        <f t="shared" si="79"/>
        <v>5098.2</v>
      </c>
    </row>
    <row r="547" spans="1:19" ht="31.5">
      <c r="A547" s="88"/>
      <c r="B547" s="89"/>
      <c r="C547" s="94"/>
      <c r="D547" s="92"/>
      <c r="E547" s="95"/>
      <c r="F547" s="95"/>
      <c r="G547" s="96"/>
      <c r="H547" s="25" t="s">
        <v>636</v>
      </c>
      <c r="I547" s="12">
        <v>672</v>
      </c>
      <c r="J547" s="6">
        <v>10</v>
      </c>
      <c r="K547" s="15">
        <v>4</v>
      </c>
      <c r="L547" s="86" t="s">
        <v>239</v>
      </c>
      <c r="M547" s="87" t="s">
        <v>227</v>
      </c>
      <c r="N547" s="87" t="s">
        <v>236</v>
      </c>
      <c r="O547" s="87" t="s">
        <v>268</v>
      </c>
      <c r="P547" s="5"/>
      <c r="Q547" s="167">
        <f>Q548</f>
        <v>5098.2</v>
      </c>
      <c r="R547" s="167">
        <f t="shared" si="79"/>
        <v>5098.2</v>
      </c>
      <c r="S547" s="167">
        <f t="shared" si="79"/>
        <v>5098.2</v>
      </c>
    </row>
    <row r="548" spans="1:19" ht="18.75">
      <c r="A548" s="88"/>
      <c r="B548" s="89"/>
      <c r="C548" s="94"/>
      <c r="D548" s="92"/>
      <c r="E548" s="95"/>
      <c r="F548" s="95"/>
      <c r="G548" s="96"/>
      <c r="H548" s="25" t="s">
        <v>277</v>
      </c>
      <c r="I548" s="12">
        <v>672</v>
      </c>
      <c r="J548" s="6">
        <v>10</v>
      </c>
      <c r="K548" s="15">
        <v>4</v>
      </c>
      <c r="L548" s="86" t="s">
        <v>239</v>
      </c>
      <c r="M548" s="87" t="s">
        <v>227</v>
      </c>
      <c r="N548" s="87" t="s">
        <v>228</v>
      </c>
      <c r="O548" s="87" t="s">
        <v>268</v>
      </c>
      <c r="P548" s="5"/>
      <c r="Q548" s="167">
        <f>Q549</f>
        <v>5098.2</v>
      </c>
      <c r="R548" s="167">
        <f t="shared" si="79"/>
        <v>5098.2</v>
      </c>
      <c r="S548" s="167">
        <f t="shared" si="79"/>
        <v>5098.2</v>
      </c>
    </row>
    <row r="549" spans="1:19" ht="47.25">
      <c r="A549" s="88"/>
      <c r="B549" s="89"/>
      <c r="C549" s="94"/>
      <c r="D549" s="92"/>
      <c r="E549" s="95"/>
      <c r="F549" s="95"/>
      <c r="G549" s="96"/>
      <c r="H549" s="25" t="s">
        <v>54</v>
      </c>
      <c r="I549" s="12">
        <v>672</v>
      </c>
      <c r="J549" s="6">
        <v>10</v>
      </c>
      <c r="K549" s="15">
        <v>4</v>
      </c>
      <c r="L549" s="86" t="s">
        <v>239</v>
      </c>
      <c r="M549" s="87" t="s">
        <v>227</v>
      </c>
      <c r="N549" s="87" t="s">
        <v>228</v>
      </c>
      <c r="O549" s="87" t="s">
        <v>53</v>
      </c>
      <c r="P549" s="5"/>
      <c r="Q549" s="167">
        <f>Q550+Q551</f>
        <v>5098.2</v>
      </c>
      <c r="R549" s="167">
        <f>R550+R551</f>
        <v>5098.2</v>
      </c>
      <c r="S549" s="167">
        <f>S550+S551</f>
        <v>5098.2</v>
      </c>
    </row>
    <row r="550" spans="1:19" ht="18.75">
      <c r="A550" s="88"/>
      <c r="B550" s="89"/>
      <c r="C550" s="94"/>
      <c r="D550" s="92"/>
      <c r="E550" s="95"/>
      <c r="F550" s="95"/>
      <c r="G550" s="96"/>
      <c r="H550" s="4" t="s">
        <v>308</v>
      </c>
      <c r="I550" s="12">
        <v>672</v>
      </c>
      <c r="J550" s="6">
        <v>10</v>
      </c>
      <c r="K550" s="15">
        <v>4</v>
      </c>
      <c r="L550" s="86" t="s">
        <v>239</v>
      </c>
      <c r="M550" s="87" t="s">
        <v>227</v>
      </c>
      <c r="N550" s="87" t="s">
        <v>228</v>
      </c>
      <c r="O550" s="87" t="s">
        <v>53</v>
      </c>
      <c r="P550" s="5">
        <v>240</v>
      </c>
      <c r="Q550" s="167">
        <v>61.2</v>
      </c>
      <c r="R550" s="167">
        <v>61.2</v>
      </c>
      <c r="S550" s="167">
        <v>61.2</v>
      </c>
    </row>
    <row r="551" spans="1:19" ht="18.75">
      <c r="A551" s="88"/>
      <c r="B551" s="89"/>
      <c r="C551" s="94"/>
      <c r="D551" s="92"/>
      <c r="E551" s="95"/>
      <c r="F551" s="95"/>
      <c r="G551" s="96"/>
      <c r="H551" s="4" t="s">
        <v>313</v>
      </c>
      <c r="I551" s="12">
        <v>672</v>
      </c>
      <c r="J551" s="6">
        <v>10</v>
      </c>
      <c r="K551" s="15">
        <v>4</v>
      </c>
      <c r="L551" s="86" t="s">
        <v>239</v>
      </c>
      <c r="M551" s="87" t="s">
        <v>227</v>
      </c>
      <c r="N551" s="87" t="s">
        <v>228</v>
      </c>
      <c r="O551" s="87" t="s">
        <v>53</v>
      </c>
      <c r="P551" s="5">
        <v>320</v>
      </c>
      <c r="Q551" s="167">
        <v>5037</v>
      </c>
      <c r="R551" s="167">
        <v>5037</v>
      </c>
      <c r="S551" s="167">
        <v>5037</v>
      </c>
    </row>
    <row r="552" spans="1:19" s="144" customFormat="1" ht="16.5">
      <c r="A552" s="137"/>
      <c r="B552" s="147"/>
      <c r="C552" s="148"/>
      <c r="D552" s="149"/>
      <c r="E552" s="282"/>
      <c r="F552" s="282"/>
      <c r="G552" s="285"/>
      <c r="H552" s="286" t="s">
        <v>538</v>
      </c>
      <c r="I552" s="294">
        <v>673</v>
      </c>
      <c r="J552" s="295"/>
      <c r="K552" s="14"/>
      <c r="L552" s="112"/>
      <c r="M552" s="113"/>
      <c r="N552" s="113"/>
      <c r="O552" s="113"/>
      <c r="P552" s="23"/>
      <c r="Q552" s="289">
        <f>Q553+Q562+Q568+Q586</f>
        <v>7884.4</v>
      </c>
      <c r="R552" s="289">
        <f>R553+R562+R568+R586</f>
        <v>7017.700000000001</v>
      </c>
      <c r="S552" s="289">
        <f>S553+S562+S568+S586</f>
        <v>6956.700000000001</v>
      </c>
    </row>
    <row r="553" spans="1:19" s="146" customFormat="1" ht="19.5">
      <c r="A553" s="121"/>
      <c r="B553" s="122"/>
      <c r="C553" s="132"/>
      <c r="D553" s="129"/>
      <c r="E553" s="124"/>
      <c r="F553" s="124"/>
      <c r="G553" s="134"/>
      <c r="H553" s="301" t="s">
        <v>242</v>
      </c>
      <c r="I553" s="342">
        <v>673</v>
      </c>
      <c r="J553" s="127">
        <v>1</v>
      </c>
      <c r="K553" s="118"/>
      <c r="L553" s="119"/>
      <c r="M553" s="120"/>
      <c r="N553" s="120"/>
      <c r="O553" s="120"/>
      <c r="P553" s="125"/>
      <c r="Q553" s="168">
        <f>Q554</f>
        <v>3673</v>
      </c>
      <c r="R553" s="168">
        <f aca="true" t="shared" si="80" ref="R553:S555">R554</f>
        <v>3675.8</v>
      </c>
      <c r="S553" s="168">
        <f t="shared" si="80"/>
        <v>3614.8</v>
      </c>
    </row>
    <row r="554" spans="1:19" s="146" customFormat="1" ht="31.5">
      <c r="A554" s="121"/>
      <c r="B554" s="122"/>
      <c r="C554" s="132"/>
      <c r="D554" s="129"/>
      <c r="E554" s="124"/>
      <c r="F554" s="124"/>
      <c r="G554" s="134"/>
      <c r="H554" s="300" t="s">
        <v>245</v>
      </c>
      <c r="I554" s="342">
        <v>673</v>
      </c>
      <c r="J554" s="127">
        <v>1</v>
      </c>
      <c r="K554" s="118">
        <v>4</v>
      </c>
      <c r="L554" s="119"/>
      <c r="M554" s="120"/>
      <c r="N554" s="120"/>
      <c r="O554" s="120"/>
      <c r="P554" s="125"/>
      <c r="Q554" s="168">
        <f>Q555</f>
        <v>3673</v>
      </c>
      <c r="R554" s="168">
        <f t="shared" si="80"/>
        <v>3675.8</v>
      </c>
      <c r="S554" s="168">
        <f t="shared" si="80"/>
        <v>3614.8</v>
      </c>
    </row>
    <row r="555" spans="1:19" ht="31.5">
      <c r="A555" s="90"/>
      <c r="B555" s="89"/>
      <c r="C555" s="94"/>
      <c r="D555" s="92"/>
      <c r="E555" s="95"/>
      <c r="F555" s="95"/>
      <c r="G555" s="96"/>
      <c r="H555" s="4" t="s">
        <v>570</v>
      </c>
      <c r="I555" s="12">
        <v>673</v>
      </c>
      <c r="J555" s="6">
        <v>1</v>
      </c>
      <c r="K555" s="15">
        <v>4</v>
      </c>
      <c r="L555" s="86" t="s">
        <v>540</v>
      </c>
      <c r="M555" s="87" t="s">
        <v>227</v>
      </c>
      <c r="N555" s="87" t="s">
        <v>236</v>
      </c>
      <c r="O555" s="87" t="s">
        <v>268</v>
      </c>
      <c r="P555" s="5"/>
      <c r="Q555" s="167">
        <f>Q556</f>
        <v>3673</v>
      </c>
      <c r="R555" s="167">
        <f t="shared" si="80"/>
        <v>3675.8</v>
      </c>
      <c r="S555" s="167">
        <f t="shared" si="80"/>
        <v>3614.8</v>
      </c>
    </row>
    <row r="556" spans="1:19" ht="18.75">
      <c r="A556" s="90"/>
      <c r="B556" s="89"/>
      <c r="C556" s="94"/>
      <c r="D556" s="92"/>
      <c r="E556" s="95"/>
      <c r="F556" s="95"/>
      <c r="G556" s="96"/>
      <c r="H556" s="4" t="s">
        <v>642</v>
      </c>
      <c r="I556" s="12">
        <v>673</v>
      </c>
      <c r="J556" s="6">
        <v>1</v>
      </c>
      <c r="K556" s="15">
        <v>4</v>
      </c>
      <c r="L556" s="86" t="s">
        <v>540</v>
      </c>
      <c r="M556" s="87" t="s">
        <v>227</v>
      </c>
      <c r="N556" s="87" t="s">
        <v>244</v>
      </c>
      <c r="O556" s="87" t="s">
        <v>268</v>
      </c>
      <c r="P556" s="5"/>
      <c r="Q556" s="167">
        <f>Q557+Q560</f>
        <v>3673</v>
      </c>
      <c r="R556" s="167">
        <f>R557+R560</f>
        <v>3675.8</v>
      </c>
      <c r="S556" s="167">
        <f>S557+S560</f>
        <v>3614.8</v>
      </c>
    </row>
    <row r="557" spans="1:19" ht="18.75">
      <c r="A557" s="90"/>
      <c r="B557" s="89"/>
      <c r="C557" s="94"/>
      <c r="D557" s="92"/>
      <c r="E557" s="95"/>
      <c r="F557" s="95"/>
      <c r="G557" s="96"/>
      <c r="H557" s="4" t="s">
        <v>62</v>
      </c>
      <c r="I557" s="12">
        <v>673</v>
      </c>
      <c r="J557" s="6">
        <v>1</v>
      </c>
      <c r="K557" s="15">
        <v>4</v>
      </c>
      <c r="L557" s="86" t="s">
        <v>540</v>
      </c>
      <c r="M557" s="87" t="s">
        <v>227</v>
      </c>
      <c r="N557" s="87" t="s">
        <v>244</v>
      </c>
      <c r="O557" s="87" t="s">
        <v>271</v>
      </c>
      <c r="P557" s="5"/>
      <c r="Q557" s="167">
        <f>Q558+Q559</f>
        <v>1983</v>
      </c>
      <c r="R557" s="167">
        <f>R558+R559</f>
        <v>1915.8</v>
      </c>
      <c r="S557" s="167">
        <f>S558+S559</f>
        <v>1784.4</v>
      </c>
    </row>
    <row r="558" spans="1:19" ht="18.75">
      <c r="A558" s="90"/>
      <c r="B558" s="89"/>
      <c r="C558" s="94"/>
      <c r="D558" s="92"/>
      <c r="E558" s="95"/>
      <c r="F558" s="95"/>
      <c r="G558" s="96"/>
      <c r="H558" s="10" t="s">
        <v>211</v>
      </c>
      <c r="I558" s="5">
        <v>673</v>
      </c>
      <c r="J558" s="6">
        <v>1</v>
      </c>
      <c r="K558" s="15">
        <v>4</v>
      </c>
      <c r="L558" s="86" t="s">
        <v>540</v>
      </c>
      <c r="M558" s="87" t="s">
        <v>227</v>
      </c>
      <c r="N558" s="87" t="s">
        <v>244</v>
      </c>
      <c r="O558" s="87" t="s">
        <v>271</v>
      </c>
      <c r="P558" s="5">
        <v>120</v>
      </c>
      <c r="Q558" s="167">
        <v>1583</v>
      </c>
      <c r="R558" s="167">
        <v>1715.8</v>
      </c>
      <c r="S558" s="167">
        <v>1784.4</v>
      </c>
    </row>
    <row r="559" spans="1:19" ht="18.75">
      <c r="A559" s="88"/>
      <c r="B559" s="89"/>
      <c r="C559" s="94"/>
      <c r="D559" s="92"/>
      <c r="E559" s="95"/>
      <c r="F559" s="95"/>
      <c r="G559" s="96">
        <v>850</v>
      </c>
      <c r="H559" s="4" t="s">
        <v>308</v>
      </c>
      <c r="I559" s="12">
        <v>673</v>
      </c>
      <c r="J559" s="6">
        <v>1</v>
      </c>
      <c r="K559" s="15">
        <v>4</v>
      </c>
      <c r="L559" s="86" t="s">
        <v>540</v>
      </c>
      <c r="M559" s="87" t="s">
        <v>227</v>
      </c>
      <c r="N559" s="87" t="s">
        <v>244</v>
      </c>
      <c r="O559" s="87" t="s">
        <v>271</v>
      </c>
      <c r="P559" s="5">
        <v>240</v>
      </c>
      <c r="Q559" s="167">
        <v>400</v>
      </c>
      <c r="R559" s="167">
        <v>200</v>
      </c>
      <c r="S559" s="167">
        <v>0</v>
      </c>
    </row>
    <row r="560" spans="1:19" ht="31.5">
      <c r="A560" s="88"/>
      <c r="B560" s="89"/>
      <c r="C560" s="88"/>
      <c r="D560" s="92"/>
      <c r="E560" s="106"/>
      <c r="F560" s="106"/>
      <c r="G560" s="80"/>
      <c r="H560" s="160" t="s">
        <v>387</v>
      </c>
      <c r="I560" s="5">
        <v>673</v>
      </c>
      <c r="J560" s="6">
        <v>1</v>
      </c>
      <c r="K560" s="15">
        <v>4</v>
      </c>
      <c r="L560" s="86" t="s">
        <v>540</v>
      </c>
      <c r="M560" s="87" t="s">
        <v>227</v>
      </c>
      <c r="N560" s="87" t="s">
        <v>244</v>
      </c>
      <c r="O560" s="87" t="s">
        <v>386</v>
      </c>
      <c r="P560" s="5"/>
      <c r="Q560" s="167">
        <f>Q561</f>
        <v>1690</v>
      </c>
      <c r="R560" s="167">
        <f>R561</f>
        <v>1760</v>
      </c>
      <c r="S560" s="167">
        <f>S561</f>
        <v>1830.4</v>
      </c>
    </row>
    <row r="561" spans="1:19" ht="18.75">
      <c r="A561" s="88"/>
      <c r="B561" s="89"/>
      <c r="C561" s="88"/>
      <c r="D561" s="92"/>
      <c r="E561" s="106"/>
      <c r="F561" s="106"/>
      <c r="G561" s="80"/>
      <c r="H561" s="10" t="s">
        <v>211</v>
      </c>
      <c r="I561" s="5">
        <v>673</v>
      </c>
      <c r="J561" s="6">
        <v>1</v>
      </c>
      <c r="K561" s="15">
        <v>4</v>
      </c>
      <c r="L561" s="86" t="s">
        <v>540</v>
      </c>
      <c r="M561" s="87" t="s">
        <v>227</v>
      </c>
      <c r="N561" s="87" t="s">
        <v>244</v>
      </c>
      <c r="O561" s="87" t="s">
        <v>386</v>
      </c>
      <c r="P561" s="5">
        <v>120</v>
      </c>
      <c r="Q561" s="167">
        <v>1690</v>
      </c>
      <c r="R561" s="167">
        <v>1760</v>
      </c>
      <c r="S561" s="167">
        <v>1830.4</v>
      </c>
    </row>
    <row r="562" spans="1:19" s="146" customFormat="1" ht="19.5">
      <c r="A562" s="121"/>
      <c r="B562" s="122"/>
      <c r="C562" s="121"/>
      <c r="D562" s="129"/>
      <c r="E562" s="130"/>
      <c r="F562" s="130"/>
      <c r="G562" s="115"/>
      <c r="H562" s="301" t="s">
        <v>249</v>
      </c>
      <c r="I562" s="125">
        <v>673</v>
      </c>
      <c r="J562" s="127">
        <v>4</v>
      </c>
      <c r="K562" s="118"/>
      <c r="L562" s="119"/>
      <c r="M562" s="120"/>
      <c r="N562" s="120"/>
      <c r="O562" s="120"/>
      <c r="P562" s="125"/>
      <c r="Q562" s="168">
        <f>Q563</f>
        <v>1100</v>
      </c>
      <c r="R562" s="168">
        <f aca="true" t="shared" si="81" ref="R562:S566">R563</f>
        <v>1100</v>
      </c>
      <c r="S562" s="168">
        <f t="shared" si="81"/>
        <v>1100</v>
      </c>
    </row>
    <row r="563" spans="1:19" s="146" customFormat="1" ht="19.5">
      <c r="A563" s="121"/>
      <c r="B563" s="122"/>
      <c r="C563" s="121"/>
      <c r="D563" s="129"/>
      <c r="E563" s="130"/>
      <c r="F563" s="130"/>
      <c r="G563" s="115"/>
      <c r="H563" s="301" t="s">
        <v>60</v>
      </c>
      <c r="I563" s="125">
        <v>673</v>
      </c>
      <c r="J563" s="127">
        <v>4</v>
      </c>
      <c r="K563" s="118">
        <v>9</v>
      </c>
      <c r="L563" s="119"/>
      <c r="M563" s="120"/>
      <c r="N563" s="120"/>
      <c r="O563" s="120"/>
      <c r="P563" s="125"/>
      <c r="Q563" s="168">
        <f>Q564</f>
        <v>1100</v>
      </c>
      <c r="R563" s="168">
        <f t="shared" si="81"/>
        <v>1100</v>
      </c>
      <c r="S563" s="168">
        <f t="shared" si="81"/>
        <v>1100</v>
      </c>
    </row>
    <row r="564" spans="1:19" ht="31.5">
      <c r="A564" s="90"/>
      <c r="B564" s="89"/>
      <c r="C564" s="88"/>
      <c r="D564" s="92"/>
      <c r="E564" s="106"/>
      <c r="F564" s="106"/>
      <c r="G564" s="80"/>
      <c r="H564" s="155" t="s">
        <v>584</v>
      </c>
      <c r="I564" s="5">
        <v>673</v>
      </c>
      <c r="J564" s="6">
        <v>4</v>
      </c>
      <c r="K564" s="15">
        <v>9</v>
      </c>
      <c r="L564" s="86" t="s">
        <v>225</v>
      </c>
      <c r="M564" s="87" t="s">
        <v>227</v>
      </c>
      <c r="N564" s="87" t="s">
        <v>236</v>
      </c>
      <c r="O564" s="87" t="s">
        <v>268</v>
      </c>
      <c r="P564" s="5"/>
      <c r="Q564" s="167">
        <f>Q565</f>
        <v>1100</v>
      </c>
      <c r="R564" s="167">
        <f t="shared" si="81"/>
        <v>1100</v>
      </c>
      <c r="S564" s="167">
        <f t="shared" si="81"/>
        <v>1100</v>
      </c>
    </row>
    <row r="565" spans="1:19" ht="18.75">
      <c r="A565" s="90"/>
      <c r="B565" s="89"/>
      <c r="C565" s="88"/>
      <c r="D565" s="92"/>
      <c r="E565" s="106"/>
      <c r="F565" s="106"/>
      <c r="G565" s="80"/>
      <c r="H565" s="155" t="s">
        <v>344</v>
      </c>
      <c r="I565" s="5">
        <v>673</v>
      </c>
      <c r="J565" s="6">
        <v>4</v>
      </c>
      <c r="K565" s="15">
        <v>9</v>
      </c>
      <c r="L565" s="86" t="s">
        <v>225</v>
      </c>
      <c r="M565" s="87" t="s">
        <v>227</v>
      </c>
      <c r="N565" s="87" t="s">
        <v>244</v>
      </c>
      <c r="O565" s="87" t="s">
        <v>268</v>
      </c>
      <c r="P565" s="5"/>
      <c r="Q565" s="167">
        <f>Q566</f>
        <v>1100</v>
      </c>
      <c r="R565" s="167">
        <f t="shared" si="81"/>
        <v>1100</v>
      </c>
      <c r="S565" s="167">
        <f t="shared" si="81"/>
        <v>1100</v>
      </c>
    </row>
    <row r="566" spans="1:19" ht="18.75">
      <c r="A566" s="90"/>
      <c r="B566" s="89"/>
      <c r="C566" s="88"/>
      <c r="D566" s="92"/>
      <c r="E566" s="106"/>
      <c r="F566" s="106"/>
      <c r="G566" s="80"/>
      <c r="H566" s="10" t="s">
        <v>331</v>
      </c>
      <c r="I566" s="5">
        <v>673</v>
      </c>
      <c r="J566" s="6">
        <v>4</v>
      </c>
      <c r="K566" s="15">
        <v>9</v>
      </c>
      <c r="L566" s="86" t="s">
        <v>225</v>
      </c>
      <c r="M566" s="87" t="s">
        <v>227</v>
      </c>
      <c r="N566" s="87" t="s">
        <v>244</v>
      </c>
      <c r="O566" s="87" t="s">
        <v>542</v>
      </c>
      <c r="P566" s="5"/>
      <c r="Q566" s="167">
        <f>Q567</f>
        <v>1100</v>
      </c>
      <c r="R566" s="167">
        <f t="shared" si="81"/>
        <v>1100</v>
      </c>
      <c r="S566" s="167">
        <f t="shared" si="81"/>
        <v>1100</v>
      </c>
    </row>
    <row r="567" spans="1:19" ht="18.75">
      <c r="A567" s="90"/>
      <c r="B567" s="89"/>
      <c r="C567" s="88"/>
      <c r="D567" s="92"/>
      <c r="E567" s="106"/>
      <c r="F567" s="106"/>
      <c r="G567" s="80"/>
      <c r="H567" s="4" t="s">
        <v>308</v>
      </c>
      <c r="I567" s="7">
        <v>673</v>
      </c>
      <c r="J567" s="18">
        <v>4</v>
      </c>
      <c r="K567" s="15">
        <v>9</v>
      </c>
      <c r="L567" s="86" t="s">
        <v>225</v>
      </c>
      <c r="M567" s="87" t="s">
        <v>227</v>
      </c>
      <c r="N567" s="87" t="s">
        <v>244</v>
      </c>
      <c r="O567" s="87" t="s">
        <v>542</v>
      </c>
      <c r="P567" s="5">
        <v>240</v>
      </c>
      <c r="Q567" s="167">
        <v>1100</v>
      </c>
      <c r="R567" s="167">
        <v>1100</v>
      </c>
      <c r="S567" s="167">
        <v>1100</v>
      </c>
    </row>
    <row r="568" spans="1:19" s="305" customFormat="1" ht="18.75">
      <c r="A568" s="90"/>
      <c r="B568" s="312"/>
      <c r="C568" s="90"/>
      <c r="D568" s="341"/>
      <c r="E568" s="343"/>
      <c r="F568" s="343"/>
      <c r="G568" s="304"/>
      <c r="H568" s="42" t="s">
        <v>251</v>
      </c>
      <c r="I568" s="344">
        <v>673</v>
      </c>
      <c r="J568" s="345">
        <v>5</v>
      </c>
      <c r="K568" s="82"/>
      <c r="L568" s="83"/>
      <c r="M568" s="84"/>
      <c r="N568" s="84"/>
      <c r="O568" s="84"/>
      <c r="P568" s="8"/>
      <c r="Q568" s="339">
        <f>Q569+Q577</f>
        <v>2689.4</v>
      </c>
      <c r="R568" s="339">
        <f>R569+R577</f>
        <v>1819.9</v>
      </c>
      <c r="S568" s="339">
        <f>S569+S577</f>
        <v>1819.9</v>
      </c>
    </row>
    <row r="569" spans="1:19" s="305" customFormat="1" ht="18.75">
      <c r="A569" s="90"/>
      <c r="B569" s="312"/>
      <c r="C569" s="90"/>
      <c r="D569" s="341"/>
      <c r="E569" s="343"/>
      <c r="F569" s="343"/>
      <c r="G569" s="304"/>
      <c r="H569" s="346" t="s">
        <v>22</v>
      </c>
      <c r="I569" s="8">
        <v>673</v>
      </c>
      <c r="J569" s="340">
        <v>5</v>
      </c>
      <c r="K569" s="82">
        <v>3</v>
      </c>
      <c r="L569" s="83"/>
      <c r="M569" s="84"/>
      <c r="N569" s="84"/>
      <c r="O569" s="84"/>
      <c r="P569" s="8"/>
      <c r="Q569" s="339">
        <f>Q570</f>
        <v>1889.4</v>
      </c>
      <c r="R569" s="339">
        <f>R570</f>
        <v>1819.9</v>
      </c>
      <c r="S569" s="339">
        <f>S570</f>
        <v>1819.9</v>
      </c>
    </row>
    <row r="570" spans="1:19" ht="31.5">
      <c r="A570" s="88"/>
      <c r="B570" s="89"/>
      <c r="C570" s="88"/>
      <c r="D570" s="92"/>
      <c r="E570" s="106"/>
      <c r="F570" s="106"/>
      <c r="G570" s="80"/>
      <c r="H570" s="155" t="s">
        <v>621</v>
      </c>
      <c r="I570" s="5">
        <v>673</v>
      </c>
      <c r="J570" s="6">
        <v>5</v>
      </c>
      <c r="K570" s="15">
        <v>3</v>
      </c>
      <c r="L570" s="86" t="s">
        <v>553</v>
      </c>
      <c r="M570" s="87" t="s">
        <v>227</v>
      </c>
      <c r="N570" s="87" t="s">
        <v>236</v>
      </c>
      <c r="O570" s="87" t="s">
        <v>268</v>
      </c>
      <c r="P570" s="5"/>
      <c r="Q570" s="167">
        <f>Q571+Q574</f>
        <v>1889.4</v>
      </c>
      <c r="R570" s="167">
        <f>R571+R574</f>
        <v>1819.9</v>
      </c>
      <c r="S570" s="167">
        <f>S571+S574</f>
        <v>1819.9</v>
      </c>
    </row>
    <row r="571" spans="1:19" ht="18.75">
      <c r="A571" s="88"/>
      <c r="B571" s="89"/>
      <c r="C571" s="88"/>
      <c r="D571" s="92"/>
      <c r="E571" s="106"/>
      <c r="F571" s="106"/>
      <c r="G571" s="80"/>
      <c r="H571" s="155" t="s">
        <v>622</v>
      </c>
      <c r="I571" s="5">
        <v>673</v>
      </c>
      <c r="J571" s="6">
        <v>5</v>
      </c>
      <c r="K571" s="15">
        <v>3</v>
      </c>
      <c r="L571" s="86" t="s">
        <v>553</v>
      </c>
      <c r="M571" s="87" t="s">
        <v>227</v>
      </c>
      <c r="N571" s="87" t="s">
        <v>244</v>
      </c>
      <c r="O571" s="87" t="s">
        <v>268</v>
      </c>
      <c r="P571" s="5"/>
      <c r="Q571" s="167">
        <f aca="true" t="shared" si="82" ref="Q571:S572">Q572</f>
        <v>1819.9</v>
      </c>
      <c r="R571" s="167">
        <f t="shared" si="82"/>
        <v>1819.9</v>
      </c>
      <c r="S571" s="167">
        <f t="shared" si="82"/>
        <v>1819.9</v>
      </c>
    </row>
    <row r="572" spans="1:19" ht="18.75">
      <c r="A572" s="88"/>
      <c r="B572" s="89"/>
      <c r="C572" s="88"/>
      <c r="D572" s="92"/>
      <c r="E572" s="106"/>
      <c r="F572" s="106"/>
      <c r="G572" s="80"/>
      <c r="H572" s="155" t="s">
        <v>623</v>
      </c>
      <c r="I572" s="5">
        <v>673</v>
      </c>
      <c r="J572" s="6">
        <v>5</v>
      </c>
      <c r="K572" s="15">
        <v>3</v>
      </c>
      <c r="L572" s="86" t="s">
        <v>553</v>
      </c>
      <c r="M572" s="87" t="s">
        <v>227</v>
      </c>
      <c r="N572" s="87" t="s">
        <v>244</v>
      </c>
      <c r="O572" s="87" t="s">
        <v>554</v>
      </c>
      <c r="P572" s="5"/>
      <c r="Q572" s="167">
        <f t="shared" si="82"/>
        <v>1819.9</v>
      </c>
      <c r="R572" s="167">
        <f t="shared" si="82"/>
        <v>1819.9</v>
      </c>
      <c r="S572" s="167">
        <f t="shared" si="82"/>
        <v>1819.9</v>
      </c>
    </row>
    <row r="573" spans="1:19" ht="18.75">
      <c r="A573" s="88"/>
      <c r="B573" s="89"/>
      <c r="C573" s="88"/>
      <c r="D573" s="92"/>
      <c r="E573" s="106"/>
      <c r="F573" s="106"/>
      <c r="G573" s="80"/>
      <c r="H573" s="4" t="s">
        <v>308</v>
      </c>
      <c r="I573" s="5">
        <v>673</v>
      </c>
      <c r="J573" s="6">
        <v>5</v>
      </c>
      <c r="K573" s="15">
        <v>3</v>
      </c>
      <c r="L573" s="86" t="s">
        <v>553</v>
      </c>
      <c r="M573" s="87" t="s">
        <v>227</v>
      </c>
      <c r="N573" s="87" t="s">
        <v>244</v>
      </c>
      <c r="O573" s="87" t="s">
        <v>554</v>
      </c>
      <c r="P573" s="5">
        <v>240</v>
      </c>
      <c r="Q573" s="167">
        <v>1819.9</v>
      </c>
      <c r="R573" s="167">
        <v>1819.9</v>
      </c>
      <c r="S573" s="167">
        <v>1819.9</v>
      </c>
    </row>
    <row r="574" spans="1:19" ht="31.5">
      <c r="A574" s="88"/>
      <c r="B574" s="89"/>
      <c r="C574" s="88"/>
      <c r="D574" s="92"/>
      <c r="E574" s="106"/>
      <c r="F574" s="106"/>
      <c r="G574" s="80"/>
      <c r="H574" s="155" t="s">
        <v>643</v>
      </c>
      <c r="I574" s="5">
        <v>673</v>
      </c>
      <c r="J574" s="6">
        <v>5</v>
      </c>
      <c r="K574" s="15">
        <v>3</v>
      </c>
      <c r="L574" s="86" t="s">
        <v>553</v>
      </c>
      <c r="M574" s="87" t="s">
        <v>227</v>
      </c>
      <c r="N574" s="87" t="s">
        <v>239</v>
      </c>
      <c r="O574" s="87" t="s">
        <v>268</v>
      </c>
      <c r="P574" s="5"/>
      <c r="Q574" s="167">
        <f aca="true" t="shared" si="83" ref="Q574:S575">Q575</f>
        <v>69.5</v>
      </c>
      <c r="R574" s="167">
        <f t="shared" si="83"/>
        <v>0</v>
      </c>
      <c r="S574" s="167">
        <f t="shared" si="83"/>
        <v>0</v>
      </c>
    </row>
    <row r="575" spans="1:19" ht="31.5">
      <c r="A575" s="88"/>
      <c r="B575" s="89"/>
      <c r="C575" s="88"/>
      <c r="D575" s="92"/>
      <c r="E575" s="106"/>
      <c r="F575" s="106"/>
      <c r="G575" s="80"/>
      <c r="H575" s="155" t="s">
        <v>644</v>
      </c>
      <c r="I575" s="5">
        <v>673</v>
      </c>
      <c r="J575" s="6">
        <v>5</v>
      </c>
      <c r="K575" s="15">
        <v>3</v>
      </c>
      <c r="L575" s="86" t="s">
        <v>553</v>
      </c>
      <c r="M575" s="87" t="s">
        <v>227</v>
      </c>
      <c r="N575" s="87" t="s">
        <v>239</v>
      </c>
      <c r="O575" s="87" t="s">
        <v>562</v>
      </c>
      <c r="P575" s="5"/>
      <c r="Q575" s="167">
        <f t="shared" si="83"/>
        <v>69.5</v>
      </c>
      <c r="R575" s="167">
        <f t="shared" si="83"/>
        <v>0</v>
      </c>
      <c r="S575" s="167">
        <f t="shared" si="83"/>
        <v>0</v>
      </c>
    </row>
    <row r="576" spans="1:19" ht="18.75">
      <c r="A576" s="88"/>
      <c r="B576" s="89"/>
      <c r="C576" s="88"/>
      <c r="D576" s="92"/>
      <c r="E576" s="106"/>
      <c r="F576" s="106"/>
      <c r="G576" s="80"/>
      <c r="H576" s="4" t="s">
        <v>308</v>
      </c>
      <c r="I576" s="5">
        <v>673</v>
      </c>
      <c r="J576" s="6">
        <v>5</v>
      </c>
      <c r="K576" s="15">
        <v>3</v>
      </c>
      <c r="L576" s="86" t="s">
        <v>553</v>
      </c>
      <c r="M576" s="87" t="s">
        <v>227</v>
      </c>
      <c r="N576" s="87" t="s">
        <v>239</v>
      </c>
      <c r="O576" s="87" t="s">
        <v>562</v>
      </c>
      <c r="P576" s="5">
        <v>240</v>
      </c>
      <c r="Q576" s="167">
        <v>69.5</v>
      </c>
      <c r="R576" s="167">
        <v>0</v>
      </c>
      <c r="S576" s="167">
        <v>0</v>
      </c>
    </row>
    <row r="577" spans="1:19" s="146" customFormat="1" ht="19.5">
      <c r="A577" s="121"/>
      <c r="B577" s="122"/>
      <c r="C577" s="121"/>
      <c r="D577" s="129"/>
      <c r="E577" s="130"/>
      <c r="F577" s="130"/>
      <c r="G577" s="115"/>
      <c r="H577" s="308" t="s">
        <v>270</v>
      </c>
      <c r="I577" s="125">
        <v>673</v>
      </c>
      <c r="J577" s="127">
        <v>5</v>
      </c>
      <c r="K577" s="118">
        <v>5</v>
      </c>
      <c r="L577" s="119"/>
      <c r="M577" s="120"/>
      <c r="N577" s="120"/>
      <c r="O577" s="120"/>
      <c r="P577" s="125"/>
      <c r="Q577" s="168">
        <f>Q578+Q582</f>
        <v>800</v>
      </c>
      <c r="R577" s="168">
        <f>R578+R582</f>
        <v>0</v>
      </c>
      <c r="S577" s="168">
        <f>S578+S582</f>
        <v>0</v>
      </c>
    </row>
    <row r="578" spans="1:19" ht="31.5">
      <c r="A578" s="88"/>
      <c r="B578" s="89"/>
      <c r="C578" s="105"/>
      <c r="D578" s="98"/>
      <c r="E578" s="93"/>
      <c r="F578" s="93"/>
      <c r="G578" s="80"/>
      <c r="H578" s="4" t="s">
        <v>570</v>
      </c>
      <c r="I578" s="9">
        <v>673</v>
      </c>
      <c r="J578" s="15">
        <v>5</v>
      </c>
      <c r="K578" s="15">
        <v>5</v>
      </c>
      <c r="L578" s="86" t="s">
        <v>540</v>
      </c>
      <c r="M578" s="87" t="s">
        <v>227</v>
      </c>
      <c r="N578" s="87" t="s">
        <v>236</v>
      </c>
      <c r="O578" s="87" t="s">
        <v>268</v>
      </c>
      <c r="P578" s="5"/>
      <c r="Q578" s="167">
        <f>Q579</f>
        <v>100</v>
      </c>
      <c r="R578" s="167">
        <f aca="true" t="shared" si="84" ref="R578:S580">R579</f>
        <v>0</v>
      </c>
      <c r="S578" s="167">
        <f t="shared" si="84"/>
        <v>0</v>
      </c>
    </row>
    <row r="579" spans="1:19" ht="18.75">
      <c r="A579" s="88"/>
      <c r="B579" s="89"/>
      <c r="C579" s="105"/>
      <c r="D579" s="102"/>
      <c r="E579" s="105"/>
      <c r="F579" s="105"/>
      <c r="G579" s="80"/>
      <c r="H579" s="4" t="s">
        <v>642</v>
      </c>
      <c r="I579" s="9">
        <v>673</v>
      </c>
      <c r="J579" s="15">
        <v>5</v>
      </c>
      <c r="K579" s="15">
        <v>5</v>
      </c>
      <c r="L579" s="86" t="s">
        <v>540</v>
      </c>
      <c r="M579" s="87" t="s">
        <v>227</v>
      </c>
      <c r="N579" s="87" t="s">
        <v>244</v>
      </c>
      <c r="O579" s="87" t="s">
        <v>268</v>
      </c>
      <c r="P579" s="9"/>
      <c r="Q579" s="165">
        <f>Q580</f>
        <v>100</v>
      </c>
      <c r="R579" s="165">
        <f t="shared" si="84"/>
        <v>0</v>
      </c>
      <c r="S579" s="165">
        <f t="shared" si="84"/>
        <v>0</v>
      </c>
    </row>
    <row r="580" spans="1:19" ht="47.25">
      <c r="A580" s="88"/>
      <c r="B580" s="89"/>
      <c r="C580" s="105"/>
      <c r="D580" s="102"/>
      <c r="E580" s="105"/>
      <c r="F580" s="105"/>
      <c r="G580" s="80"/>
      <c r="H580" s="4" t="s">
        <v>625</v>
      </c>
      <c r="I580" s="9">
        <v>673</v>
      </c>
      <c r="J580" s="15">
        <v>5</v>
      </c>
      <c r="K580" s="15">
        <v>5</v>
      </c>
      <c r="L580" s="86" t="s">
        <v>540</v>
      </c>
      <c r="M580" s="87" t="s">
        <v>227</v>
      </c>
      <c r="N580" s="87" t="s">
        <v>244</v>
      </c>
      <c r="O580" s="87" t="s">
        <v>274</v>
      </c>
      <c r="P580" s="9"/>
      <c r="Q580" s="165">
        <f>Q581</f>
        <v>100</v>
      </c>
      <c r="R580" s="165">
        <f t="shared" si="84"/>
        <v>0</v>
      </c>
      <c r="S580" s="165">
        <f t="shared" si="84"/>
        <v>0</v>
      </c>
    </row>
    <row r="581" spans="1:19" ht="18.75">
      <c r="A581" s="88"/>
      <c r="B581" s="89"/>
      <c r="C581" s="105"/>
      <c r="D581" s="102"/>
      <c r="E581" s="105"/>
      <c r="F581" s="105"/>
      <c r="G581" s="80"/>
      <c r="H581" s="4" t="s">
        <v>308</v>
      </c>
      <c r="I581" s="9">
        <v>673</v>
      </c>
      <c r="J581" s="15">
        <v>5</v>
      </c>
      <c r="K581" s="15">
        <v>5</v>
      </c>
      <c r="L581" s="86" t="s">
        <v>540</v>
      </c>
      <c r="M581" s="87" t="s">
        <v>227</v>
      </c>
      <c r="N581" s="87" t="s">
        <v>244</v>
      </c>
      <c r="O581" s="87" t="s">
        <v>274</v>
      </c>
      <c r="P581" s="9">
        <v>240</v>
      </c>
      <c r="Q581" s="165">
        <v>100</v>
      </c>
      <c r="R581" s="172">
        <v>0</v>
      </c>
      <c r="S581" s="172">
        <v>0</v>
      </c>
    </row>
    <row r="582" spans="1:19" ht="31.5">
      <c r="A582" s="88"/>
      <c r="B582" s="89"/>
      <c r="C582" s="105"/>
      <c r="D582" s="102"/>
      <c r="E582" s="105"/>
      <c r="F582" s="105"/>
      <c r="G582" s="80"/>
      <c r="H582" s="4" t="s">
        <v>589</v>
      </c>
      <c r="I582" s="12">
        <v>673</v>
      </c>
      <c r="J582" s="6">
        <v>5</v>
      </c>
      <c r="K582" s="15">
        <v>5</v>
      </c>
      <c r="L582" s="86" t="s">
        <v>563</v>
      </c>
      <c r="M582" s="87" t="s">
        <v>227</v>
      </c>
      <c r="N582" s="87" t="s">
        <v>236</v>
      </c>
      <c r="O582" s="87" t="s">
        <v>268</v>
      </c>
      <c r="P582" s="9"/>
      <c r="Q582" s="165">
        <f>Q583</f>
        <v>700</v>
      </c>
      <c r="R582" s="165">
        <f aca="true" t="shared" si="85" ref="R582:S584">R583</f>
        <v>0</v>
      </c>
      <c r="S582" s="165">
        <f t="shared" si="85"/>
        <v>0</v>
      </c>
    </row>
    <row r="583" spans="1:19" ht="31.5">
      <c r="A583" s="88"/>
      <c r="B583" s="89"/>
      <c r="C583" s="105"/>
      <c r="D583" s="102"/>
      <c r="E583" s="105"/>
      <c r="F583" s="105"/>
      <c r="G583" s="80"/>
      <c r="H583" s="4" t="s">
        <v>626</v>
      </c>
      <c r="I583" s="12">
        <v>673</v>
      </c>
      <c r="J583" s="6">
        <v>5</v>
      </c>
      <c r="K583" s="15">
        <v>5</v>
      </c>
      <c r="L583" s="86" t="s">
        <v>563</v>
      </c>
      <c r="M583" s="87" t="s">
        <v>227</v>
      </c>
      <c r="N583" s="87" t="s">
        <v>228</v>
      </c>
      <c r="O583" s="87" t="s">
        <v>268</v>
      </c>
      <c r="P583" s="9"/>
      <c r="Q583" s="165">
        <f>Q584</f>
        <v>700</v>
      </c>
      <c r="R583" s="165">
        <f t="shared" si="85"/>
        <v>0</v>
      </c>
      <c r="S583" s="165">
        <f t="shared" si="85"/>
        <v>0</v>
      </c>
    </row>
    <row r="584" spans="1:19" ht="31.5">
      <c r="A584" s="88"/>
      <c r="B584" s="89"/>
      <c r="C584" s="105"/>
      <c r="D584" s="102"/>
      <c r="E584" s="105"/>
      <c r="F584" s="105"/>
      <c r="G584" s="80"/>
      <c r="H584" s="4" t="s">
        <v>627</v>
      </c>
      <c r="I584" s="12">
        <v>673</v>
      </c>
      <c r="J584" s="6">
        <v>5</v>
      </c>
      <c r="K584" s="15">
        <v>5</v>
      </c>
      <c r="L584" s="86" t="s">
        <v>563</v>
      </c>
      <c r="M584" s="87" t="s">
        <v>227</v>
      </c>
      <c r="N584" s="87" t="s">
        <v>228</v>
      </c>
      <c r="O584" s="87" t="s">
        <v>11</v>
      </c>
      <c r="P584" s="9"/>
      <c r="Q584" s="165">
        <f>Q585</f>
        <v>700</v>
      </c>
      <c r="R584" s="165">
        <f t="shared" si="85"/>
        <v>0</v>
      </c>
      <c r="S584" s="165">
        <f t="shared" si="85"/>
        <v>0</v>
      </c>
    </row>
    <row r="585" spans="1:19" ht="18.75">
      <c r="A585" s="88"/>
      <c r="B585" s="89"/>
      <c r="C585" s="105"/>
      <c r="D585" s="102"/>
      <c r="E585" s="105"/>
      <c r="F585" s="105"/>
      <c r="G585" s="80"/>
      <c r="H585" s="4" t="s">
        <v>308</v>
      </c>
      <c r="I585" s="12">
        <v>673</v>
      </c>
      <c r="J585" s="6">
        <v>5</v>
      </c>
      <c r="K585" s="15">
        <v>5</v>
      </c>
      <c r="L585" s="86" t="s">
        <v>563</v>
      </c>
      <c r="M585" s="87" t="s">
        <v>227</v>
      </c>
      <c r="N585" s="87" t="s">
        <v>228</v>
      </c>
      <c r="O585" s="87" t="s">
        <v>11</v>
      </c>
      <c r="P585" s="9">
        <v>240</v>
      </c>
      <c r="Q585" s="165">
        <v>700</v>
      </c>
      <c r="R585" s="172">
        <v>0</v>
      </c>
      <c r="S585" s="172">
        <v>0</v>
      </c>
    </row>
    <row r="586" spans="1:19" s="146" customFormat="1" ht="19.5">
      <c r="A586" s="121"/>
      <c r="B586" s="122"/>
      <c r="C586" s="138"/>
      <c r="D586" s="169"/>
      <c r="E586" s="138"/>
      <c r="F586" s="138"/>
      <c r="G586" s="115"/>
      <c r="H586" s="301" t="s">
        <v>255</v>
      </c>
      <c r="I586" s="349" t="s">
        <v>647</v>
      </c>
      <c r="J586" s="120" t="s">
        <v>237</v>
      </c>
      <c r="K586" s="119" t="s">
        <v>269</v>
      </c>
      <c r="L586" s="119"/>
      <c r="M586" s="120"/>
      <c r="N586" s="120"/>
      <c r="O586" s="120"/>
      <c r="P586" s="349"/>
      <c r="Q586" s="168">
        <f>Q587</f>
        <v>422</v>
      </c>
      <c r="R586" s="168">
        <f aca="true" t="shared" si="86" ref="R586:S589">R587</f>
        <v>422</v>
      </c>
      <c r="S586" s="168">
        <f t="shared" si="86"/>
        <v>422</v>
      </c>
    </row>
    <row r="587" spans="1:19" s="146" customFormat="1" ht="19.5">
      <c r="A587" s="121"/>
      <c r="B587" s="122"/>
      <c r="C587" s="138"/>
      <c r="D587" s="169"/>
      <c r="E587" s="138"/>
      <c r="F587" s="138"/>
      <c r="G587" s="115"/>
      <c r="H587" s="332" t="s">
        <v>84</v>
      </c>
      <c r="I587" s="349" t="s">
        <v>647</v>
      </c>
      <c r="J587" s="120" t="s">
        <v>237</v>
      </c>
      <c r="K587" s="119" t="s">
        <v>228</v>
      </c>
      <c r="L587" s="119"/>
      <c r="M587" s="120"/>
      <c r="N587" s="120"/>
      <c r="O587" s="120"/>
      <c r="P587" s="349"/>
      <c r="Q587" s="168">
        <f>Q588</f>
        <v>422</v>
      </c>
      <c r="R587" s="168">
        <f t="shared" si="86"/>
        <v>422</v>
      </c>
      <c r="S587" s="168">
        <f t="shared" si="86"/>
        <v>422</v>
      </c>
    </row>
    <row r="588" spans="1:19" ht="31.5">
      <c r="A588" s="88"/>
      <c r="B588" s="89"/>
      <c r="C588" s="105"/>
      <c r="D588" s="102"/>
      <c r="E588" s="105"/>
      <c r="F588" s="105"/>
      <c r="G588" s="80"/>
      <c r="H588" s="10" t="s">
        <v>570</v>
      </c>
      <c r="I588" s="348" t="s">
        <v>647</v>
      </c>
      <c r="J588" s="87" t="s">
        <v>237</v>
      </c>
      <c r="K588" s="86" t="s">
        <v>228</v>
      </c>
      <c r="L588" s="86" t="s">
        <v>540</v>
      </c>
      <c r="M588" s="87" t="s">
        <v>227</v>
      </c>
      <c r="N588" s="87" t="s">
        <v>236</v>
      </c>
      <c r="O588" s="87" t="s">
        <v>268</v>
      </c>
      <c r="P588" s="348"/>
      <c r="Q588" s="167">
        <f>Q589</f>
        <v>422</v>
      </c>
      <c r="R588" s="167">
        <f t="shared" si="86"/>
        <v>422</v>
      </c>
      <c r="S588" s="167">
        <f t="shared" si="86"/>
        <v>422</v>
      </c>
    </row>
    <row r="589" spans="1:19" ht="18.75">
      <c r="A589" s="88"/>
      <c r="B589" s="89"/>
      <c r="C589" s="105"/>
      <c r="D589" s="102"/>
      <c r="E589" s="105"/>
      <c r="F589" s="105"/>
      <c r="G589" s="80"/>
      <c r="H589" s="4" t="s">
        <v>642</v>
      </c>
      <c r="I589" s="348" t="s">
        <v>647</v>
      </c>
      <c r="J589" s="87" t="s">
        <v>237</v>
      </c>
      <c r="K589" s="86" t="s">
        <v>228</v>
      </c>
      <c r="L589" s="86" t="s">
        <v>540</v>
      </c>
      <c r="M589" s="87" t="s">
        <v>227</v>
      </c>
      <c r="N589" s="87" t="s">
        <v>244</v>
      </c>
      <c r="O589" s="87" t="s">
        <v>268</v>
      </c>
      <c r="P589" s="348"/>
      <c r="Q589" s="167">
        <f>Q590</f>
        <v>422</v>
      </c>
      <c r="R589" s="167">
        <f t="shared" si="86"/>
        <v>422</v>
      </c>
      <c r="S589" s="167">
        <f t="shared" si="86"/>
        <v>422</v>
      </c>
    </row>
    <row r="590" spans="1:19" s="362" customFormat="1" ht="18.75">
      <c r="A590" s="350"/>
      <c r="B590" s="351"/>
      <c r="C590" s="350"/>
      <c r="D590" s="352"/>
      <c r="E590" s="353"/>
      <c r="F590" s="353"/>
      <c r="G590" s="354"/>
      <c r="H590" s="355" t="s">
        <v>607</v>
      </c>
      <c r="I590" s="356">
        <v>673</v>
      </c>
      <c r="J590" s="357">
        <v>10</v>
      </c>
      <c r="K590" s="358">
        <v>1</v>
      </c>
      <c r="L590" s="359" t="s">
        <v>540</v>
      </c>
      <c r="M590" s="360" t="s">
        <v>227</v>
      </c>
      <c r="N590" s="360" t="s">
        <v>244</v>
      </c>
      <c r="O590" s="360" t="s">
        <v>38</v>
      </c>
      <c r="P590" s="356"/>
      <c r="Q590" s="361">
        <f>Q591</f>
        <v>422</v>
      </c>
      <c r="R590" s="361">
        <f>R591</f>
        <v>422</v>
      </c>
      <c r="S590" s="361">
        <f>S591</f>
        <v>422</v>
      </c>
    </row>
    <row r="591" spans="1:19" s="362" customFormat="1" ht="18.75">
      <c r="A591" s="350"/>
      <c r="B591" s="351"/>
      <c r="C591" s="350"/>
      <c r="D591" s="352"/>
      <c r="E591" s="353"/>
      <c r="F591" s="353"/>
      <c r="G591" s="354"/>
      <c r="H591" s="363" t="s">
        <v>312</v>
      </c>
      <c r="I591" s="356">
        <v>673</v>
      </c>
      <c r="J591" s="357">
        <v>10</v>
      </c>
      <c r="K591" s="358">
        <v>1</v>
      </c>
      <c r="L591" s="359" t="s">
        <v>540</v>
      </c>
      <c r="M591" s="360" t="s">
        <v>227</v>
      </c>
      <c r="N591" s="360" t="s">
        <v>244</v>
      </c>
      <c r="O591" s="360" t="s">
        <v>38</v>
      </c>
      <c r="P591" s="356">
        <v>310</v>
      </c>
      <c r="Q591" s="361">
        <v>422</v>
      </c>
      <c r="R591" s="361">
        <v>422</v>
      </c>
      <c r="S591" s="361">
        <v>422</v>
      </c>
    </row>
    <row r="592" spans="1:19" s="144" customFormat="1" ht="16.5">
      <c r="A592" s="137"/>
      <c r="B592" s="147"/>
      <c r="C592" s="137"/>
      <c r="D592" s="149"/>
      <c r="E592" s="296"/>
      <c r="F592" s="296"/>
      <c r="G592" s="151"/>
      <c r="H592" s="297" t="s">
        <v>539</v>
      </c>
      <c r="I592" s="287">
        <v>674</v>
      </c>
      <c r="J592" s="298"/>
      <c r="K592" s="14"/>
      <c r="L592" s="112"/>
      <c r="M592" s="113"/>
      <c r="N592" s="113"/>
      <c r="O592" s="113"/>
      <c r="P592" s="23"/>
      <c r="Q592" s="289">
        <f>Q593+Q602+Q608+Q626</f>
        <v>15475.400000000001</v>
      </c>
      <c r="R592" s="289">
        <f>R593+R602+R608+R626</f>
        <v>13391.900000000001</v>
      </c>
      <c r="S592" s="289">
        <f>S593+S602+S608+S626</f>
        <v>13452.5</v>
      </c>
    </row>
    <row r="593" spans="1:19" s="146" customFormat="1" ht="19.5">
      <c r="A593" s="121"/>
      <c r="B593" s="122"/>
      <c r="C593" s="121"/>
      <c r="D593" s="129"/>
      <c r="E593" s="130"/>
      <c r="F593" s="130"/>
      <c r="G593" s="115"/>
      <c r="H593" s="301" t="s">
        <v>242</v>
      </c>
      <c r="I593" s="131">
        <v>674</v>
      </c>
      <c r="J593" s="126">
        <v>1</v>
      </c>
      <c r="K593" s="118"/>
      <c r="L593" s="119"/>
      <c r="M593" s="120"/>
      <c r="N593" s="120"/>
      <c r="O593" s="120"/>
      <c r="P593" s="125"/>
      <c r="Q593" s="168">
        <f>Q594</f>
        <v>6632.5</v>
      </c>
      <c r="R593" s="168">
        <f aca="true" t="shared" si="87" ref="R593:S595">R594</f>
        <v>6717.5</v>
      </c>
      <c r="S593" s="168">
        <f t="shared" si="87"/>
        <v>6778.1</v>
      </c>
    </row>
    <row r="594" spans="1:19" s="146" customFormat="1" ht="31.5">
      <c r="A594" s="121"/>
      <c r="B594" s="122"/>
      <c r="C594" s="121"/>
      <c r="D594" s="129"/>
      <c r="E594" s="130"/>
      <c r="F594" s="130"/>
      <c r="G594" s="115"/>
      <c r="H594" s="300" t="s">
        <v>245</v>
      </c>
      <c r="I594" s="131">
        <v>674</v>
      </c>
      <c r="J594" s="126">
        <v>1</v>
      </c>
      <c r="K594" s="118">
        <v>4</v>
      </c>
      <c r="L594" s="119"/>
      <c r="M594" s="120"/>
      <c r="N594" s="120"/>
      <c r="O594" s="120"/>
      <c r="P594" s="125"/>
      <c r="Q594" s="168">
        <f>Q595</f>
        <v>6632.5</v>
      </c>
      <c r="R594" s="168">
        <f t="shared" si="87"/>
        <v>6717.5</v>
      </c>
      <c r="S594" s="168">
        <f t="shared" si="87"/>
        <v>6778.1</v>
      </c>
    </row>
    <row r="595" spans="1:19" ht="31.5">
      <c r="A595" s="90"/>
      <c r="B595" s="89"/>
      <c r="C595" s="88"/>
      <c r="D595" s="92"/>
      <c r="E595" s="106"/>
      <c r="F595" s="106"/>
      <c r="G595" s="80"/>
      <c r="H595" s="4" t="s">
        <v>570</v>
      </c>
      <c r="I595" s="7">
        <v>674</v>
      </c>
      <c r="J595" s="18">
        <v>1</v>
      </c>
      <c r="K595" s="15">
        <v>4</v>
      </c>
      <c r="L595" s="86" t="s">
        <v>540</v>
      </c>
      <c r="M595" s="87" t="s">
        <v>227</v>
      </c>
      <c r="N595" s="87" t="s">
        <v>236</v>
      </c>
      <c r="O595" s="87" t="s">
        <v>268</v>
      </c>
      <c r="P595" s="5"/>
      <c r="Q595" s="167">
        <f>Q596</f>
        <v>6632.5</v>
      </c>
      <c r="R595" s="167">
        <f t="shared" si="87"/>
        <v>6717.5</v>
      </c>
      <c r="S595" s="167">
        <f t="shared" si="87"/>
        <v>6778.1</v>
      </c>
    </row>
    <row r="596" spans="1:19" ht="18.75">
      <c r="A596" s="90"/>
      <c r="B596" s="89"/>
      <c r="C596" s="88"/>
      <c r="D596" s="92"/>
      <c r="E596" s="106"/>
      <c r="F596" s="106"/>
      <c r="G596" s="80"/>
      <c r="H596" s="4" t="s">
        <v>645</v>
      </c>
      <c r="I596" s="7">
        <v>674</v>
      </c>
      <c r="J596" s="18">
        <v>1</v>
      </c>
      <c r="K596" s="15">
        <v>4</v>
      </c>
      <c r="L596" s="86" t="s">
        <v>540</v>
      </c>
      <c r="M596" s="87" t="s">
        <v>227</v>
      </c>
      <c r="N596" s="87" t="s">
        <v>239</v>
      </c>
      <c r="O596" s="87" t="s">
        <v>268</v>
      </c>
      <c r="P596" s="5"/>
      <c r="Q596" s="167">
        <f>Q597+Q600</f>
        <v>6632.5</v>
      </c>
      <c r="R596" s="167">
        <f>R597+R600</f>
        <v>6717.5</v>
      </c>
      <c r="S596" s="167">
        <f>S597+S600</f>
        <v>6778.1</v>
      </c>
    </row>
    <row r="597" spans="1:19" ht="18.75">
      <c r="A597" s="90"/>
      <c r="B597" s="89"/>
      <c r="C597" s="88"/>
      <c r="D597" s="92"/>
      <c r="E597" s="106"/>
      <c r="F597" s="106"/>
      <c r="G597" s="80"/>
      <c r="H597" s="4" t="s">
        <v>62</v>
      </c>
      <c r="I597" s="7">
        <v>674</v>
      </c>
      <c r="J597" s="18">
        <v>1</v>
      </c>
      <c r="K597" s="15">
        <v>4</v>
      </c>
      <c r="L597" s="86" t="s">
        <v>540</v>
      </c>
      <c r="M597" s="87" t="s">
        <v>227</v>
      </c>
      <c r="N597" s="87" t="s">
        <v>239</v>
      </c>
      <c r="O597" s="87" t="s">
        <v>271</v>
      </c>
      <c r="P597" s="5"/>
      <c r="Q597" s="167">
        <f>Q598+Q599</f>
        <v>4261.8</v>
      </c>
      <c r="R597" s="167">
        <f>R598+R599</f>
        <v>4242.5</v>
      </c>
      <c r="S597" s="167">
        <f>S598+S599</f>
        <v>4204.1</v>
      </c>
    </row>
    <row r="598" spans="1:19" ht="18.75">
      <c r="A598" s="90"/>
      <c r="B598" s="89"/>
      <c r="C598" s="88"/>
      <c r="D598" s="92"/>
      <c r="E598" s="106"/>
      <c r="F598" s="106"/>
      <c r="G598" s="80"/>
      <c r="H598" s="10" t="s">
        <v>211</v>
      </c>
      <c r="I598" s="5">
        <v>674</v>
      </c>
      <c r="J598" s="18">
        <v>1</v>
      </c>
      <c r="K598" s="15">
        <v>4</v>
      </c>
      <c r="L598" s="86" t="s">
        <v>540</v>
      </c>
      <c r="M598" s="87" t="s">
        <v>227</v>
      </c>
      <c r="N598" s="87" t="s">
        <v>239</v>
      </c>
      <c r="O598" s="87" t="s">
        <v>271</v>
      </c>
      <c r="P598" s="5">
        <v>120</v>
      </c>
      <c r="Q598" s="167">
        <v>3761.8</v>
      </c>
      <c r="R598" s="167">
        <v>4042.5</v>
      </c>
      <c r="S598" s="167">
        <v>4204.1</v>
      </c>
    </row>
    <row r="599" spans="1:19" ht="18.75">
      <c r="A599" s="90"/>
      <c r="B599" s="89"/>
      <c r="C599" s="88"/>
      <c r="D599" s="92"/>
      <c r="E599" s="106"/>
      <c r="F599" s="106"/>
      <c r="G599" s="80"/>
      <c r="H599" s="4" t="s">
        <v>308</v>
      </c>
      <c r="I599" s="7">
        <v>674</v>
      </c>
      <c r="J599" s="18">
        <v>1</v>
      </c>
      <c r="K599" s="15">
        <v>4</v>
      </c>
      <c r="L599" s="86" t="s">
        <v>540</v>
      </c>
      <c r="M599" s="87" t="s">
        <v>227</v>
      </c>
      <c r="N599" s="87" t="s">
        <v>239</v>
      </c>
      <c r="O599" s="87" t="s">
        <v>271</v>
      </c>
      <c r="P599" s="5">
        <v>240</v>
      </c>
      <c r="Q599" s="167">
        <v>500</v>
      </c>
      <c r="R599" s="167">
        <v>200</v>
      </c>
      <c r="S599" s="167">
        <v>0</v>
      </c>
    </row>
    <row r="600" spans="1:19" ht="31.5">
      <c r="A600" s="90"/>
      <c r="B600" s="89"/>
      <c r="C600" s="88"/>
      <c r="D600" s="92"/>
      <c r="E600" s="106"/>
      <c r="F600" s="106"/>
      <c r="G600" s="80"/>
      <c r="H600" s="4" t="s">
        <v>387</v>
      </c>
      <c r="I600" s="7">
        <v>674</v>
      </c>
      <c r="J600" s="18">
        <v>1</v>
      </c>
      <c r="K600" s="15">
        <v>4</v>
      </c>
      <c r="L600" s="86" t="s">
        <v>540</v>
      </c>
      <c r="M600" s="87" t="s">
        <v>227</v>
      </c>
      <c r="N600" s="87" t="s">
        <v>239</v>
      </c>
      <c r="O600" s="87" t="s">
        <v>386</v>
      </c>
      <c r="P600" s="5"/>
      <c r="Q600" s="167">
        <f>Q601</f>
        <v>2370.7</v>
      </c>
      <c r="R600" s="167">
        <f>R601</f>
        <v>2475</v>
      </c>
      <c r="S600" s="167">
        <f>S601</f>
        <v>2574</v>
      </c>
    </row>
    <row r="601" spans="1:19" ht="18.75">
      <c r="A601" s="90"/>
      <c r="B601" s="89"/>
      <c r="C601" s="88"/>
      <c r="D601" s="92"/>
      <c r="E601" s="106"/>
      <c r="F601" s="106"/>
      <c r="G601" s="80"/>
      <c r="H601" s="10" t="s">
        <v>211</v>
      </c>
      <c r="I601" s="5">
        <v>674</v>
      </c>
      <c r="J601" s="18">
        <v>1</v>
      </c>
      <c r="K601" s="15">
        <v>4</v>
      </c>
      <c r="L601" s="86" t="s">
        <v>540</v>
      </c>
      <c r="M601" s="87" t="s">
        <v>227</v>
      </c>
      <c r="N601" s="87" t="s">
        <v>239</v>
      </c>
      <c r="O601" s="87" t="s">
        <v>386</v>
      </c>
      <c r="P601" s="5">
        <v>120</v>
      </c>
      <c r="Q601" s="167">
        <v>2370.7</v>
      </c>
      <c r="R601" s="167">
        <v>2475</v>
      </c>
      <c r="S601" s="167">
        <v>2574</v>
      </c>
    </row>
    <row r="602" spans="1:19" s="146" customFormat="1" ht="19.5">
      <c r="A602" s="121"/>
      <c r="B602" s="122"/>
      <c r="C602" s="121"/>
      <c r="D602" s="123"/>
      <c r="E602" s="124"/>
      <c r="F602" s="124"/>
      <c r="G602" s="115"/>
      <c r="H602" s="301" t="s">
        <v>249</v>
      </c>
      <c r="I602" s="131">
        <v>674</v>
      </c>
      <c r="J602" s="135">
        <v>4</v>
      </c>
      <c r="K602" s="118"/>
      <c r="L602" s="119"/>
      <c r="M602" s="120"/>
      <c r="N602" s="120"/>
      <c r="O602" s="120"/>
      <c r="P602" s="125"/>
      <c r="Q602" s="168">
        <f>Q603</f>
        <v>1393</v>
      </c>
      <c r="R602" s="168">
        <f aca="true" t="shared" si="88" ref="R602:S606">R603</f>
        <v>1393</v>
      </c>
      <c r="S602" s="168">
        <f t="shared" si="88"/>
        <v>1393</v>
      </c>
    </row>
    <row r="603" spans="1:19" s="146" customFormat="1" ht="19.5">
      <c r="A603" s="121"/>
      <c r="B603" s="122"/>
      <c r="C603" s="121"/>
      <c r="D603" s="123"/>
      <c r="E603" s="124"/>
      <c r="F603" s="124"/>
      <c r="G603" s="115"/>
      <c r="H603" s="301" t="s">
        <v>60</v>
      </c>
      <c r="I603" s="131">
        <v>674</v>
      </c>
      <c r="J603" s="135">
        <v>4</v>
      </c>
      <c r="K603" s="118">
        <v>9</v>
      </c>
      <c r="L603" s="119"/>
      <c r="M603" s="120"/>
      <c r="N603" s="120"/>
      <c r="O603" s="120"/>
      <c r="P603" s="125"/>
      <c r="Q603" s="168">
        <f>Q604</f>
        <v>1393</v>
      </c>
      <c r="R603" s="168">
        <f t="shared" si="88"/>
        <v>1393</v>
      </c>
      <c r="S603" s="168">
        <f t="shared" si="88"/>
        <v>1393</v>
      </c>
    </row>
    <row r="604" spans="1:19" ht="31.5">
      <c r="A604" s="90"/>
      <c r="B604" s="89"/>
      <c r="C604" s="88"/>
      <c r="D604" s="92"/>
      <c r="E604" s="106"/>
      <c r="F604" s="106"/>
      <c r="G604" s="80"/>
      <c r="H604" s="155" t="s">
        <v>584</v>
      </c>
      <c r="I604" s="5">
        <v>674</v>
      </c>
      <c r="J604" s="18">
        <v>4</v>
      </c>
      <c r="K604" s="15">
        <v>9</v>
      </c>
      <c r="L604" s="86" t="s">
        <v>225</v>
      </c>
      <c r="M604" s="87" t="s">
        <v>227</v>
      </c>
      <c r="N604" s="87" t="s">
        <v>236</v>
      </c>
      <c r="O604" s="87" t="s">
        <v>268</v>
      </c>
      <c r="P604" s="5"/>
      <c r="Q604" s="167">
        <f>Q605</f>
        <v>1393</v>
      </c>
      <c r="R604" s="167">
        <f t="shared" si="88"/>
        <v>1393</v>
      </c>
      <c r="S604" s="167">
        <f t="shared" si="88"/>
        <v>1393</v>
      </c>
    </row>
    <row r="605" spans="1:19" ht="18.75">
      <c r="A605" s="90"/>
      <c r="B605" s="89"/>
      <c r="C605" s="88"/>
      <c r="D605" s="92"/>
      <c r="E605" s="106"/>
      <c r="F605" s="106"/>
      <c r="G605" s="80"/>
      <c r="H605" s="155" t="s">
        <v>344</v>
      </c>
      <c r="I605" s="5">
        <v>674</v>
      </c>
      <c r="J605" s="18">
        <v>4</v>
      </c>
      <c r="K605" s="15">
        <v>9</v>
      </c>
      <c r="L605" s="86" t="s">
        <v>225</v>
      </c>
      <c r="M605" s="87" t="s">
        <v>227</v>
      </c>
      <c r="N605" s="87" t="s">
        <v>244</v>
      </c>
      <c r="O605" s="87" t="s">
        <v>268</v>
      </c>
      <c r="P605" s="5"/>
      <c r="Q605" s="167">
        <f>Q606</f>
        <v>1393</v>
      </c>
      <c r="R605" s="167">
        <f t="shared" si="88"/>
        <v>1393</v>
      </c>
      <c r="S605" s="167">
        <f t="shared" si="88"/>
        <v>1393</v>
      </c>
    </row>
    <row r="606" spans="1:19" ht="18.75">
      <c r="A606" s="90"/>
      <c r="B606" s="89"/>
      <c r="C606" s="88"/>
      <c r="D606" s="92"/>
      <c r="E606" s="106"/>
      <c r="F606" s="106"/>
      <c r="G606" s="80"/>
      <c r="H606" s="10" t="s">
        <v>331</v>
      </c>
      <c r="I606" s="5">
        <v>674</v>
      </c>
      <c r="J606" s="18">
        <v>4</v>
      </c>
      <c r="K606" s="15">
        <v>9</v>
      </c>
      <c r="L606" s="86" t="s">
        <v>225</v>
      </c>
      <c r="M606" s="87" t="s">
        <v>227</v>
      </c>
      <c r="N606" s="87" t="s">
        <v>244</v>
      </c>
      <c r="O606" s="87" t="s">
        <v>542</v>
      </c>
      <c r="P606" s="5"/>
      <c r="Q606" s="167">
        <f>Q607</f>
        <v>1393</v>
      </c>
      <c r="R606" s="167">
        <f t="shared" si="88"/>
        <v>1393</v>
      </c>
      <c r="S606" s="167">
        <f t="shared" si="88"/>
        <v>1393</v>
      </c>
    </row>
    <row r="607" spans="1:19" ht="18.75">
      <c r="A607" s="90"/>
      <c r="B607" s="89"/>
      <c r="C607" s="88"/>
      <c r="D607" s="92"/>
      <c r="E607" s="106"/>
      <c r="F607" s="106"/>
      <c r="G607" s="80"/>
      <c r="H607" s="4" t="s">
        <v>308</v>
      </c>
      <c r="I607" s="7">
        <v>674</v>
      </c>
      <c r="J607" s="18">
        <v>4</v>
      </c>
      <c r="K607" s="15">
        <v>9</v>
      </c>
      <c r="L607" s="86" t="s">
        <v>225</v>
      </c>
      <c r="M607" s="87" t="s">
        <v>227</v>
      </c>
      <c r="N607" s="87" t="s">
        <v>244</v>
      </c>
      <c r="O607" s="87" t="s">
        <v>542</v>
      </c>
      <c r="P607" s="5">
        <v>240</v>
      </c>
      <c r="Q607" s="167">
        <v>1393</v>
      </c>
      <c r="R607" s="167">
        <v>1393</v>
      </c>
      <c r="S607" s="167">
        <v>1393</v>
      </c>
    </row>
    <row r="608" spans="1:19" s="146" customFormat="1" ht="19.5">
      <c r="A608" s="121"/>
      <c r="B608" s="122"/>
      <c r="C608" s="121"/>
      <c r="D608" s="129"/>
      <c r="E608" s="130"/>
      <c r="F608" s="130"/>
      <c r="G608" s="115"/>
      <c r="H608" s="313" t="s">
        <v>251</v>
      </c>
      <c r="I608" s="131">
        <v>674</v>
      </c>
      <c r="J608" s="126">
        <v>5</v>
      </c>
      <c r="K608" s="118"/>
      <c r="L608" s="119"/>
      <c r="M608" s="120"/>
      <c r="N608" s="120"/>
      <c r="O608" s="120"/>
      <c r="P608" s="125"/>
      <c r="Q608" s="168">
        <f>Q609+Q617</f>
        <v>6225.2</v>
      </c>
      <c r="R608" s="168">
        <f>R609+R617</f>
        <v>4056.7</v>
      </c>
      <c r="S608" s="168">
        <f>S609+S617</f>
        <v>4056.7</v>
      </c>
    </row>
    <row r="609" spans="1:19" s="146" customFormat="1" ht="19.5">
      <c r="A609" s="121"/>
      <c r="B609" s="122"/>
      <c r="C609" s="121"/>
      <c r="D609" s="129"/>
      <c r="E609" s="130"/>
      <c r="F609" s="130"/>
      <c r="G609" s="115"/>
      <c r="H609" s="306" t="s">
        <v>22</v>
      </c>
      <c r="I609" s="131">
        <v>674</v>
      </c>
      <c r="J609" s="126">
        <v>5</v>
      </c>
      <c r="K609" s="118">
        <v>3</v>
      </c>
      <c r="L609" s="119"/>
      <c r="M609" s="120"/>
      <c r="N609" s="120"/>
      <c r="O609" s="120"/>
      <c r="P609" s="125"/>
      <c r="Q609" s="168">
        <f>Q610</f>
        <v>4425.2</v>
      </c>
      <c r="R609" s="168">
        <f>R610</f>
        <v>4056.7</v>
      </c>
      <c r="S609" s="168">
        <f>S610</f>
        <v>4056.7</v>
      </c>
    </row>
    <row r="610" spans="1:19" ht="31.5">
      <c r="A610" s="88"/>
      <c r="B610" s="89"/>
      <c r="C610" s="88"/>
      <c r="D610" s="92"/>
      <c r="E610" s="106"/>
      <c r="F610" s="106"/>
      <c r="G610" s="80"/>
      <c r="H610" s="155" t="s">
        <v>621</v>
      </c>
      <c r="I610" s="5">
        <v>674</v>
      </c>
      <c r="J610" s="18">
        <v>5</v>
      </c>
      <c r="K610" s="15">
        <v>3</v>
      </c>
      <c r="L610" s="86" t="s">
        <v>553</v>
      </c>
      <c r="M610" s="87" t="s">
        <v>227</v>
      </c>
      <c r="N610" s="87" t="s">
        <v>236</v>
      </c>
      <c r="O610" s="87" t="s">
        <v>268</v>
      </c>
      <c r="P610" s="5"/>
      <c r="Q610" s="167">
        <f>Q611+Q614</f>
        <v>4425.2</v>
      </c>
      <c r="R610" s="167">
        <f>R611+R614</f>
        <v>4056.7</v>
      </c>
      <c r="S610" s="167">
        <f>S611+S614</f>
        <v>4056.7</v>
      </c>
    </row>
    <row r="611" spans="1:19" ht="18.75">
      <c r="A611" s="88"/>
      <c r="B611" s="89"/>
      <c r="C611" s="88"/>
      <c r="D611" s="92"/>
      <c r="E611" s="106"/>
      <c r="F611" s="106"/>
      <c r="G611" s="80"/>
      <c r="H611" s="155" t="s">
        <v>622</v>
      </c>
      <c r="I611" s="5">
        <v>674</v>
      </c>
      <c r="J611" s="18">
        <v>5</v>
      </c>
      <c r="K611" s="15">
        <v>3</v>
      </c>
      <c r="L611" s="86" t="s">
        <v>553</v>
      </c>
      <c r="M611" s="87" t="s">
        <v>227</v>
      </c>
      <c r="N611" s="87" t="s">
        <v>244</v>
      </c>
      <c r="O611" s="87" t="s">
        <v>268</v>
      </c>
      <c r="P611" s="5"/>
      <c r="Q611" s="167">
        <f aca="true" t="shared" si="89" ref="Q611:S612">Q612</f>
        <v>4056.7</v>
      </c>
      <c r="R611" s="167">
        <f t="shared" si="89"/>
        <v>4056.7</v>
      </c>
      <c r="S611" s="167">
        <f t="shared" si="89"/>
        <v>4056.7</v>
      </c>
    </row>
    <row r="612" spans="1:19" ht="18.75">
      <c r="A612" s="88"/>
      <c r="B612" s="89"/>
      <c r="C612" s="88"/>
      <c r="D612" s="92"/>
      <c r="E612" s="106"/>
      <c r="F612" s="106"/>
      <c r="G612" s="80"/>
      <c r="H612" s="155" t="s">
        <v>623</v>
      </c>
      <c r="I612" s="5">
        <v>674</v>
      </c>
      <c r="J612" s="18">
        <v>5</v>
      </c>
      <c r="K612" s="15">
        <v>3</v>
      </c>
      <c r="L612" s="86" t="s">
        <v>553</v>
      </c>
      <c r="M612" s="87" t="s">
        <v>227</v>
      </c>
      <c r="N612" s="87" t="s">
        <v>244</v>
      </c>
      <c r="O612" s="87" t="s">
        <v>554</v>
      </c>
      <c r="P612" s="5"/>
      <c r="Q612" s="167">
        <f t="shared" si="89"/>
        <v>4056.7</v>
      </c>
      <c r="R612" s="167">
        <f t="shared" si="89"/>
        <v>4056.7</v>
      </c>
      <c r="S612" s="167">
        <f t="shared" si="89"/>
        <v>4056.7</v>
      </c>
    </row>
    <row r="613" spans="1:19" ht="18.75">
      <c r="A613" s="88"/>
      <c r="B613" s="89"/>
      <c r="C613" s="88"/>
      <c r="D613" s="92"/>
      <c r="E613" s="106"/>
      <c r="F613" s="106"/>
      <c r="G613" s="80"/>
      <c r="H613" s="10" t="s">
        <v>308</v>
      </c>
      <c r="I613" s="5">
        <v>674</v>
      </c>
      <c r="J613" s="18">
        <v>5</v>
      </c>
      <c r="K613" s="15">
        <v>3</v>
      </c>
      <c r="L613" s="86" t="s">
        <v>553</v>
      </c>
      <c r="M613" s="87" t="s">
        <v>227</v>
      </c>
      <c r="N613" s="87" t="s">
        <v>244</v>
      </c>
      <c r="O613" s="87" t="s">
        <v>554</v>
      </c>
      <c r="P613" s="5">
        <v>240</v>
      </c>
      <c r="Q613" s="167">
        <v>4056.7</v>
      </c>
      <c r="R613" s="167">
        <v>4056.7</v>
      </c>
      <c r="S613" s="167">
        <v>4056.7</v>
      </c>
    </row>
    <row r="614" spans="1:19" ht="31.5">
      <c r="A614" s="88"/>
      <c r="B614" s="89"/>
      <c r="C614" s="88"/>
      <c r="D614" s="92"/>
      <c r="E614" s="106"/>
      <c r="F614" s="106"/>
      <c r="G614" s="80"/>
      <c r="H614" s="155" t="s">
        <v>643</v>
      </c>
      <c r="I614" s="5">
        <v>674</v>
      </c>
      <c r="J614" s="18">
        <v>5</v>
      </c>
      <c r="K614" s="15">
        <v>3</v>
      </c>
      <c r="L614" s="86" t="s">
        <v>553</v>
      </c>
      <c r="M614" s="87" t="s">
        <v>227</v>
      </c>
      <c r="N614" s="87" t="s">
        <v>239</v>
      </c>
      <c r="O614" s="87" t="s">
        <v>268</v>
      </c>
      <c r="P614" s="5"/>
      <c r="Q614" s="167">
        <f aca="true" t="shared" si="90" ref="Q614:S615">Q615</f>
        <v>368.5</v>
      </c>
      <c r="R614" s="167">
        <f t="shared" si="90"/>
        <v>0</v>
      </c>
      <c r="S614" s="167">
        <f t="shared" si="90"/>
        <v>0</v>
      </c>
    </row>
    <row r="615" spans="1:19" ht="31.5">
      <c r="A615" s="88"/>
      <c r="B615" s="89"/>
      <c r="C615" s="88"/>
      <c r="D615" s="92"/>
      <c r="E615" s="106"/>
      <c r="F615" s="106"/>
      <c r="G615" s="80"/>
      <c r="H615" s="155" t="s">
        <v>644</v>
      </c>
      <c r="I615" s="5">
        <v>674</v>
      </c>
      <c r="J615" s="18">
        <v>5</v>
      </c>
      <c r="K615" s="15">
        <v>3</v>
      </c>
      <c r="L615" s="86" t="s">
        <v>553</v>
      </c>
      <c r="M615" s="87" t="s">
        <v>227</v>
      </c>
      <c r="N615" s="87" t="s">
        <v>239</v>
      </c>
      <c r="O615" s="87" t="s">
        <v>562</v>
      </c>
      <c r="P615" s="5"/>
      <c r="Q615" s="167">
        <f t="shared" si="90"/>
        <v>368.5</v>
      </c>
      <c r="R615" s="167">
        <f t="shared" si="90"/>
        <v>0</v>
      </c>
      <c r="S615" s="167">
        <f t="shared" si="90"/>
        <v>0</v>
      </c>
    </row>
    <row r="616" spans="1:19" ht="18.75">
      <c r="A616" s="88"/>
      <c r="B616" s="89"/>
      <c r="C616" s="88"/>
      <c r="D616" s="92"/>
      <c r="E616" s="106"/>
      <c r="F616" s="106"/>
      <c r="G616" s="80"/>
      <c r="H616" s="4" t="s">
        <v>308</v>
      </c>
      <c r="I616" s="7">
        <v>674</v>
      </c>
      <c r="J616" s="18">
        <v>5</v>
      </c>
      <c r="K616" s="15">
        <v>3</v>
      </c>
      <c r="L616" s="86" t="s">
        <v>553</v>
      </c>
      <c r="M616" s="87" t="s">
        <v>227</v>
      </c>
      <c r="N616" s="87" t="s">
        <v>239</v>
      </c>
      <c r="O616" s="87" t="s">
        <v>562</v>
      </c>
      <c r="P616" s="5">
        <v>240</v>
      </c>
      <c r="Q616" s="167">
        <v>368.5</v>
      </c>
      <c r="R616" s="167">
        <v>0</v>
      </c>
      <c r="S616" s="167">
        <v>0</v>
      </c>
    </row>
    <row r="617" spans="1:19" s="146" customFormat="1" ht="19.5">
      <c r="A617" s="121"/>
      <c r="B617" s="122"/>
      <c r="C617" s="121"/>
      <c r="D617" s="129"/>
      <c r="E617" s="130"/>
      <c r="F617" s="130"/>
      <c r="G617" s="115"/>
      <c r="H617" s="308" t="s">
        <v>270</v>
      </c>
      <c r="I617" s="131">
        <v>674</v>
      </c>
      <c r="J617" s="126">
        <v>5</v>
      </c>
      <c r="K617" s="118">
        <v>5</v>
      </c>
      <c r="L617" s="119"/>
      <c r="M617" s="120"/>
      <c r="N617" s="120"/>
      <c r="O617" s="120"/>
      <c r="P617" s="125"/>
      <c r="Q617" s="168">
        <f>Q618+Q622</f>
        <v>1800</v>
      </c>
      <c r="R617" s="168">
        <f>R618+R622</f>
        <v>0</v>
      </c>
      <c r="S617" s="168">
        <f>S618+S622</f>
        <v>0</v>
      </c>
    </row>
    <row r="618" spans="1:19" ht="31.5">
      <c r="A618" s="88"/>
      <c r="B618" s="89"/>
      <c r="C618" s="105"/>
      <c r="D618" s="98"/>
      <c r="E618" s="93"/>
      <c r="F618" s="93"/>
      <c r="G618" s="80"/>
      <c r="H618" s="4" t="s">
        <v>570</v>
      </c>
      <c r="I618" s="5">
        <v>674</v>
      </c>
      <c r="J618" s="18">
        <v>5</v>
      </c>
      <c r="K618" s="15">
        <v>5</v>
      </c>
      <c r="L618" s="86" t="s">
        <v>540</v>
      </c>
      <c r="M618" s="87" t="s">
        <v>227</v>
      </c>
      <c r="N618" s="87" t="s">
        <v>236</v>
      </c>
      <c r="O618" s="87" t="s">
        <v>268</v>
      </c>
      <c r="P618" s="5"/>
      <c r="Q618" s="167">
        <f>Q619</f>
        <v>1100</v>
      </c>
      <c r="R618" s="167">
        <f aca="true" t="shared" si="91" ref="R618:S620">R619</f>
        <v>0</v>
      </c>
      <c r="S618" s="167">
        <f t="shared" si="91"/>
        <v>0</v>
      </c>
    </row>
    <row r="619" spans="1:19" ht="18.75">
      <c r="A619" s="88"/>
      <c r="B619" s="89"/>
      <c r="C619" s="105"/>
      <c r="D619" s="102"/>
      <c r="E619" s="105"/>
      <c r="F619" s="105"/>
      <c r="G619" s="80"/>
      <c r="H619" s="4" t="s">
        <v>645</v>
      </c>
      <c r="I619" s="9">
        <v>674</v>
      </c>
      <c r="J619" s="15">
        <v>5</v>
      </c>
      <c r="K619" s="15">
        <v>5</v>
      </c>
      <c r="L619" s="86" t="s">
        <v>540</v>
      </c>
      <c r="M619" s="87" t="s">
        <v>227</v>
      </c>
      <c r="N619" s="87" t="s">
        <v>239</v>
      </c>
      <c r="O619" s="87" t="s">
        <v>268</v>
      </c>
      <c r="P619" s="9"/>
      <c r="Q619" s="165">
        <f>Q620</f>
        <v>1100</v>
      </c>
      <c r="R619" s="165">
        <f t="shared" si="91"/>
        <v>0</v>
      </c>
      <c r="S619" s="165">
        <f t="shared" si="91"/>
        <v>0</v>
      </c>
    </row>
    <row r="620" spans="1:19" ht="47.25">
      <c r="A620" s="88"/>
      <c r="B620" s="89"/>
      <c r="C620" s="105"/>
      <c r="D620" s="102"/>
      <c r="E620" s="105"/>
      <c r="F620" s="105"/>
      <c r="G620" s="80"/>
      <c r="H620" s="4" t="s">
        <v>625</v>
      </c>
      <c r="I620" s="9">
        <v>674</v>
      </c>
      <c r="J620" s="15">
        <v>5</v>
      </c>
      <c r="K620" s="15">
        <v>5</v>
      </c>
      <c r="L620" s="86" t="s">
        <v>540</v>
      </c>
      <c r="M620" s="87" t="s">
        <v>227</v>
      </c>
      <c r="N620" s="87" t="s">
        <v>239</v>
      </c>
      <c r="O620" s="87" t="s">
        <v>274</v>
      </c>
      <c r="P620" s="9"/>
      <c r="Q620" s="165">
        <f>Q621</f>
        <v>1100</v>
      </c>
      <c r="R620" s="165">
        <f t="shared" si="91"/>
        <v>0</v>
      </c>
      <c r="S620" s="165">
        <f t="shared" si="91"/>
        <v>0</v>
      </c>
    </row>
    <row r="621" spans="1:19" ht="18.75">
      <c r="A621" s="88"/>
      <c r="B621" s="89"/>
      <c r="C621" s="105"/>
      <c r="D621" s="102"/>
      <c r="E621" s="105"/>
      <c r="F621" s="105"/>
      <c r="G621" s="80"/>
      <c r="H621" s="4" t="s">
        <v>308</v>
      </c>
      <c r="I621" s="9">
        <v>674</v>
      </c>
      <c r="J621" s="15">
        <v>5</v>
      </c>
      <c r="K621" s="15">
        <v>5</v>
      </c>
      <c r="L621" s="86" t="s">
        <v>540</v>
      </c>
      <c r="M621" s="87" t="s">
        <v>227</v>
      </c>
      <c r="N621" s="87" t="s">
        <v>239</v>
      </c>
      <c r="O621" s="87" t="s">
        <v>274</v>
      </c>
      <c r="P621" s="9">
        <v>240</v>
      </c>
      <c r="Q621" s="165">
        <v>1100</v>
      </c>
      <c r="R621" s="172">
        <v>0</v>
      </c>
      <c r="S621" s="172">
        <v>0</v>
      </c>
    </row>
    <row r="622" spans="1:19" ht="31.5">
      <c r="A622" s="88"/>
      <c r="B622" s="89"/>
      <c r="C622" s="105"/>
      <c r="D622" s="102"/>
      <c r="E622" s="105"/>
      <c r="F622" s="105"/>
      <c r="G622" s="80"/>
      <c r="H622" s="4" t="s">
        <v>589</v>
      </c>
      <c r="I622" s="12">
        <v>674</v>
      </c>
      <c r="J622" s="6">
        <v>5</v>
      </c>
      <c r="K622" s="15">
        <v>5</v>
      </c>
      <c r="L622" s="86" t="s">
        <v>563</v>
      </c>
      <c r="M622" s="87" t="s">
        <v>227</v>
      </c>
      <c r="N622" s="87" t="s">
        <v>236</v>
      </c>
      <c r="O622" s="87" t="s">
        <v>268</v>
      </c>
      <c r="P622" s="5"/>
      <c r="Q622" s="167">
        <f>Q623</f>
        <v>700</v>
      </c>
      <c r="R622" s="167">
        <f aca="true" t="shared" si="92" ref="R622:S624">R623</f>
        <v>0</v>
      </c>
      <c r="S622" s="167">
        <f t="shared" si="92"/>
        <v>0</v>
      </c>
    </row>
    <row r="623" spans="1:19" ht="31.5">
      <c r="A623" s="88"/>
      <c r="B623" s="89"/>
      <c r="C623" s="105"/>
      <c r="D623" s="102"/>
      <c r="E623" s="105"/>
      <c r="F623" s="105"/>
      <c r="G623" s="80"/>
      <c r="H623" s="4" t="s">
        <v>626</v>
      </c>
      <c r="I623" s="12">
        <v>674</v>
      </c>
      <c r="J623" s="6">
        <v>5</v>
      </c>
      <c r="K623" s="15">
        <v>5</v>
      </c>
      <c r="L623" s="86" t="s">
        <v>563</v>
      </c>
      <c r="M623" s="87" t="s">
        <v>227</v>
      </c>
      <c r="N623" s="87" t="s">
        <v>228</v>
      </c>
      <c r="O623" s="87" t="s">
        <v>268</v>
      </c>
      <c r="P623" s="5"/>
      <c r="Q623" s="167">
        <f>Q624</f>
        <v>700</v>
      </c>
      <c r="R623" s="167">
        <f t="shared" si="92"/>
        <v>0</v>
      </c>
      <c r="S623" s="167">
        <f t="shared" si="92"/>
        <v>0</v>
      </c>
    </row>
    <row r="624" spans="1:19" ht="31.5">
      <c r="A624" s="88"/>
      <c r="B624" s="89"/>
      <c r="C624" s="105"/>
      <c r="D624" s="102"/>
      <c r="E624" s="105"/>
      <c r="F624" s="105"/>
      <c r="G624" s="80"/>
      <c r="H624" s="4" t="s">
        <v>627</v>
      </c>
      <c r="I624" s="12">
        <v>674</v>
      </c>
      <c r="J624" s="6">
        <v>5</v>
      </c>
      <c r="K624" s="15">
        <v>5</v>
      </c>
      <c r="L624" s="86" t="s">
        <v>563</v>
      </c>
      <c r="M624" s="87" t="s">
        <v>227</v>
      </c>
      <c r="N624" s="87" t="s">
        <v>228</v>
      </c>
      <c r="O624" s="87" t="s">
        <v>11</v>
      </c>
      <c r="P624" s="5"/>
      <c r="Q624" s="167">
        <f>Q625</f>
        <v>700</v>
      </c>
      <c r="R624" s="167">
        <f t="shared" si="92"/>
        <v>0</v>
      </c>
      <c r="S624" s="167">
        <f t="shared" si="92"/>
        <v>0</v>
      </c>
    </row>
    <row r="625" spans="1:19" ht="18.75">
      <c r="A625" s="90"/>
      <c r="B625" s="89"/>
      <c r="C625" s="88"/>
      <c r="D625" s="92"/>
      <c r="E625" s="106"/>
      <c r="F625" s="106"/>
      <c r="G625" s="80"/>
      <c r="H625" s="4" t="s">
        <v>308</v>
      </c>
      <c r="I625" s="7">
        <v>674</v>
      </c>
      <c r="J625" s="18">
        <v>5</v>
      </c>
      <c r="K625" s="15">
        <v>5</v>
      </c>
      <c r="L625" s="86" t="s">
        <v>563</v>
      </c>
      <c r="M625" s="87" t="s">
        <v>227</v>
      </c>
      <c r="N625" s="87" t="s">
        <v>228</v>
      </c>
      <c r="O625" s="87" t="s">
        <v>11</v>
      </c>
      <c r="P625" s="5">
        <v>240</v>
      </c>
      <c r="Q625" s="167">
        <v>700</v>
      </c>
      <c r="R625" s="167">
        <v>0</v>
      </c>
      <c r="S625" s="167">
        <v>0</v>
      </c>
    </row>
    <row r="626" spans="1:19" s="146" customFormat="1" ht="19.5">
      <c r="A626" s="121"/>
      <c r="B626" s="122"/>
      <c r="C626" s="121"/>
      <c r="D626" s="129"/>
      <c r="E626" s="247"/>
      <c r="F626" s="247"/>
      <c r="G626" s="115"/>
      <c r="H626" s="301" t="s">
        <v>255</v>
      </c>
      <c r="I626" s="125">
        <v>674</v>
      </c>
      <c r="J626" s="126">
        <v>10</v>
      </c>
      <c r="K626" s="118"/>
      <c r="L626" s="119"/>
      <c r="M626" s="120"/>
      <c r="N626" s="120"/>
      <c r="O626" s="120"/>
      <c r="P626" s="125"/>
      <c r="Q626" s="168">
        <f>Q627</f>
        <v>1224.7</v>
      </c>
      <c r="R626" s="168">
        <f aca="true" t="shared" si="93" ref="R626:S629">R627</f>
        <v>1224.7</v>
      </c>
      <c r="S626" s="168">
        <f t="shared" si="93"/>
        <v>1224.7</v>
      </c>
    </row>
    <row r="627" spans="1:19" s="146" customFormat="1" ht="19.5">
      <c r="A627" s="121"/>
      <c r="B627" s="122"/>
      <c r="C627" s="121"/>
      <c r="D627" s="129"/>
      <c r="E627" s="247"/>
      <c r="F627" s="247"/>
      <c r="G627" s="115"/>
      <c r="H627" s="332" t="s">
        <v>84</v>
      </c>
      <c r="I627" s="125">
        <v>674</v>
      </c>
      <c r="J627" s="126">
        <v>10</v>
      </c>
      <c r="K627" s="118">
        <v>1</v>
      </c>
      <c r="L627" s="119"/>
      <c r="M627" s="120"/>
      <c r="N627" s="120"/>
      <c r="O627" s="120"/>
      <c r="P627" s="125"/>
      <c r="Q627" s="168">
        <f>Q628</f>
        <v>1224.7</v>
      </c>
      <c r="R627" s="168">
        <f t="shared" si="93"/>
        <v>1224.7</v>
      </c>
      <c r="S627" s="168">
        <f t="shared" si="93"/>
        <v>1224.7</v>
      </c>
    </row>
    <row r="628" spans="1:19" ht="31.5">
      <c r="A628" s="90"/>
      <c r="B628" s="89"/>
      <c r="C628" s="88"/>
      <c r="D628" s="92"/>
      <c r="E628" s="93"/>
      <c r="F628" s="93"/>
      <c r="G628" s="80"/>
      <c r="H628" s="10" t="s">
        <v>570</v>
      </c>
      <c r="I628" s="5">
        <v>674</v>
      </c>
      <c r="J628" s="18">
        <v>10</v>
      </c>
      <c r="K628" s="15">
        <v>1</v>
      </c>
      <c r="L628" s="86" t="s">
        <v>540</v>
      </c>
      <c r="M628" s="87" t="s">
        <v>227</v>
      </c>
      <c r="N628" s="87" t="s">
        <v>236</v>
      </c>
      <c r="O628" s="87" t="s">
        <v>268</v>
      </c>
      <c r="P628" s="5"/>
      <c r="Q628" s="167">
        <f>Q629</f>
        <v>1224.7</v>
      </c>
      <c r="R628" s="167">
        <f t="shared" si="93"/>
        <v>1224.7</v>
      </c>
      <c r="S628" s="167">
        <f t="shared" si="93"/>
        <v>1224.7</v>
      </c>
    </row>
    <row r="629" spans="1:19" ht="18.75">
      <c r="A629" s="90"/>
      <c r="B629" s="89"/>
      <c r="C629" s="88"/>
      <c r="D629" s="92"/>
      <c r="E629" s="93"/>
      <c r="F629" s="93"/>
      <c r="G629" s="80"/>
      <c r="H629" s="4" t="s">
        <v>645</v>
      </c>
      <c r="I629" s="5">
        <v>674</v>
      </c>
      <c r="J629" s="18">
        <v>10</v>
      </c>
      <c r="K629" s="15">
        <v>1</v>
      </c>
      <c r="L629" s="86" t="s">
        <v>540</v>
      </c>
      <c r="M629" s="87" t="s">
        <v>227</v>
      </c>
      <c r="N629" s="87" t="s">
        <v>239</v>
      </c>
      <c r="O629" s="87" t="s">
        <v>268</v>
      </c>
      <c r="P629" s="5"/>
      <c r="Q629" s="167">
        <f>Q630</f>
        <v>1224.7</v>
      </c>
      <c r="R629" s="167">
        <f t="shared" si="93"/>
        <v>1224.7</v>
      </c>
      <c r="S629" s="167">
        <f t="shared" si="93"/>
        <v>1224.7</v>
      </c>
    </row>
    <row r="630" spans="1:19" ht="18.75">
      <c r="A630" s="90"/>
      <c r="B630" s="89"/>
      <c r="C630" s="94"/>
      <c r="D630" s="92"/>
      <c r="E630" s="419">
        <v>4210200</v>
      </c>
      <c r="F630" s="419"/>
      <c r="G630" s="80">
        <v>521</v>
      </c>
      <c r="H630" s="4" t="s">
        <v>607</v>
      </c>
      <c r="I630" s="7">
        <v>674</v>
      </c>
      <c r="J630" s="6">
        <v>10</v>
      </c>
      <c r="K630" s="15">
        <v>1</v>
      </c>
      <c r="L630" s="86" t="s">
        <v>540</v>
      </c>
      <c r="M630" s="87" t="s">
        <v>227</v>
      </c>
      <c r="N630" s="87" t="s">
        <v>239</v>
      </c>
      <c r="O630" s="87" t="s">
        <v>38</v>
      </c>
      <c r="P630" s="9"/>
      <c r="Q630" s="165">
        <f>Q631</f>
        <v>1224.7</v>
      </c>
      <c r="R630" s="165">
        <f>R631</f>
        <v>1224.7</v>
      </c>
      <c r="S630" s="165">
        <f>S631</f>
        <v>1224.7</v>
      </c>
    </row>
    <row r="631" spans="1:19" ht="18.75">
      <c r="A631" s="90"/>
      <c r="B631" s="89"/>
      <c r="C631" s="94"/>
      <c r="D631" s="100"/>
      <c r="E631" s="95"/>
      <c r="F631" s="95"/>
      <c r="G631" s="96">
        <v>521</v>
      </c>
      <c r="H631" s="17" t="s">
        <v>312</v>
      </c>
      <c r="I631" s="7">
        <v>674</v>
      </c>
      <c r="J631" s="6">
        <v>10</v>
      </c>
      <c r="K631" s="15">
        <v>1</v>
      </c>
      <c r="L631" s="86" t="s">
        <v>540</v>
      </c>
      <c r="M631" s="87" t="s">
        <v>227</v>
      </c>
      <c r="N631" s="87" t="s">
        <v>239</v>
      </c>
      <c r="O631" s="87" t="s">
        <v>38</v>
      </c>
      <c r="P631" s="5">
        <v>310</v>
      </c>
      <c r="Q631" s="167">
        <v>1224.7</v>
      </c>
      <c r="R631" s="167">
        <v>1224.7</v>
      </c>
      <c r="S631" s="167">
        <v>1224.7</v>
      </c>
    </row>
    <row r="632" spans="1:19" ht="18.75">
      <c r="A632" s="90"/>
      <c r="B632" s="89"/>
      <c r="C632" s="88"/>
      <c r="D632" s="416">
        <v>20000</v>
      </c>
      <c r="E632" s="417"/>
      <c r="F632" s="417"/>
      <c r="G632" s="80">
        <v>360</v>
      </c>
      <c r="H632" s="109" t="s">
        <v>210</v>
      </c>
      <c r="I632" s="81"/>
      <c r="J632" s="82"/>
      <c r="K632" s="82"/>
      <c r="L632" s="83"/>
      <c r="M632" s="84"/>
      <c r="N632" s="84"/>
      <c r="O632" s="84"/>
      <c r="P632" s="8"/>
      <c r="Q632" s="163">
        <f>Q15+Q41+Q50+Q325+Q387+Q418+Q455+Q552+Q592</f>
        <v>1351308.8</v>
      </c>
      <c r="R632" s="163">
        <f>R15+R41+R50+R325+R387+R418+R455+R552+R592</f>
        <v>1145728.9999999998</v>
      </c>
      <c r="S632" s="163">
        <f>S15+S41+S50+S325+S387+S418+S455+S552+S592</f>
        <v>626922.0999999999</v>
      </c>
    </row>
    <row r="633" spans="8:19" ht="18.75">
      <c r="H633" s="235" t="s">
        <v>374</v>
      </c>
      <c r="I633" s="236"/>
      <c r="J633" s="236"/>
      <c r="K633" s="236"/>
      <c r="L633" s="237"/>
      <c r="M633" s="238"/>
      <c r="N633" s="238"/>
      <c r="O633" s="239"/>
      <c r="P633" s="236"/>
      <c r="Q633" s="240" t="s">
        <v>269</v>
      </c>
      <c r="R633" s="241">
        <v>8900</v>
      </c>
      <c r="S633" s="241">
        <v>18300</v>
      </c>
    </row>
    <row r="634" spans="8:19" ht="18.75">
      <c r="H634" s="235" t="s">
        <v>345</v>
      </c>
      <c r="I634" s="236"/>
      <c r="J634" s="236"/>
      <c r="K634" s="236"/>
      <c r="L634" s="237"/>
      <c r="M634" s="238"/>
      <c r="N634" s="238"/>
      <c r="O634" s="239"/>
      <c r="P634" s="236"/>
      <c r="Q634" s="241">
        <f>Q632</f>
        <v>1351308.8</v>
      </c>
      <c r="R634" s="241">
        <f>R632+R633</f>
        <v>1154628.9999999998</v>
      </c>
      <c r="S634" s="241">
        <f>S632+S633</f>
        <v>645222.0999999999</v>
      </c>
    </row>
  </sheetData>
  <sheetProtection/>
  <mergeCells count="50">
    <mergeCell ref="D34:F34"/>
    <mergeCell ref="D37:F37"/>
    <mergeCell ref="D40:F40"/>
    <mergeCell ref="I4:S4"/>
    <mergeCell ref="I5:S5"/>
    <mergeCell ref="I6:S6"/>
    <mergeCell ref="I7:S7"/>
    <mergeCell ref="I8:S8"/>
    <mergeCell ref="H10:S10"/>
    <mergeCell ref="L14:O14"/>
    <mergeCell ref="D258:F258"/>
    <mergeCell ref="D246:F246"/>
    <mergeCell ref="Q12:S12"/>
    <mergeCell ref="R11:S11"/>
    <mergeCell ref="H12:H13"/>
    <mergeCell ref="J12:J13"/>
    <mergeCell ref="I12:I13"/>
    <mergeCell ref="K12:K13"/>
    <mergeCell ref="L12:O13"/>
    <mergeCell ref="P12:P13"/>
    <mergeCell ref="D314:F314"/>
    <mergeCell ref="D250:F250"/>
    <mergeCell ref="A15:F15"/>
    <mergeCell ref="E630:F630"/>
    <mergeCell ref="D340:F340"/>
    <mergeCell ref="C18:F18"/>
    <mergeCell ref="D21:F21"/>
    <mergeCell ref="A17:F17"/>
    <mergeCell ref="E64:F64"/>
    <mergeCell ref="D254:F254"/>
    <mergeCell ref="D306:F306"/>
    <mergeCell ref="D309:F309"/>
    <mergeCell ref="D632:F632"/>
    <mergeCell ref="D229:F229"/>
    <mergeCell ref="D192:F192"/>
    <mergeCell ref="D205:F205"/>
    <mergeCell ref="D270:F270"/>
    <mergeCell ref="D262:F262"/>
    <mergeCell ref="D266:F266"/>
    <mergeCell ref="D311:F311"/>
    <mergeCell ref="D285:F285"/>
    <mergeCell ref="D279:F279"/>
    <mergeCell ref="D274:F274"/>
    <mergeCell ref="D320:F320"/>
    <mergeCell ref="D323:F323"/>
    <mergeCell ref="D317:F317"/>
    <mergeCell ref="D290:F290"/>
    <mergeCell ref="D293:F293"/>
    <mergeCell ref="D296:F296"/>
    <mergeCell ref="D303:F303"/>
  </mergeCells>
  <printOptions/>
  <pageMargins left="0.5511811023622047" right="0.2755905511811024" top="0.31496062992125984" bottom="0.5118110236220472" header="0.5118110236220472" footer="0.5118110236220472"/>
  <pageSetup fitToHeight="0"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48"/>
  <sheetViews>
    <sheetView tabSelected="1" zoomScale="90" zoomScaleNormal="90" zoomScalePageLayoutView="0" workbookViewId="0" topLeftCell="A4">
      <selection activeCell="A4" sqref="A4"/>
    </sheetView>
  </sheetViews>
  <sheetFormatPr defaultColWidth="9.140625" defaultRowHeight="15"/>
  <cols>
    <col min="1" max="1" width="53.57421875" style="232" customWidth="1"/>
    <col min="2" max="2" width="15.00390625" style="232" customWidth="1"/>
    <col min="3" max="3" width="6.28125" style="274" customWidth="1"/>
    <col min="4" max="4" width="6.140625" style="274" customWidth="1"/>
    <col min="5" max="5" width="5.00390625" style="232" customWidth="1"/>
    <col min="6" max="6" width="11.421875" style="258" customWidth="1"/>
    <col min="7" max="7" width="13.57421875" style="232" customWidth="1"/>
    <col min="8" max="8" width="11.140625" style="232" customWidth="1"/>
    <col min="9" max="16384" width="9.140625" style="232" customWidth="1"/>
  </cols>
  <sheetData>
    <row r="1" spans="2:6" ht="24.75" customHeight="1" hidden="1">
      <c r="B1" s="427" t="s">
        <v>509</v>
      </c>
      <c r="C1" s="427"/>
      <c r="D1" s="427"/>
      <c r="E1" s="427"/>
      <c r="F1" s="427"/>
    </row>
    <row r="2" spans="2:7" ht="22.5" customHeight="1" hidden="1">
      <c r="B2" s="427" t="s">
        <v>503</v>
      </c>
      <c r="C2" s="427"/>
      <c r="D2" s="427"/>
      <c r="E2" s="427"/>
      <c r="F2" s="427"/>
      <c r="G2" s="427"/>
    </row>
    <row r="3" spans="2:6" ht="21" customHeight="1" hidden="1">
      <c r="B3" s="427" t="s">
        <v>415</v>
      </c>
      <c r="C3" s="427"/>
      <c r="D3" s="427"/>
      <c r="E3" s="427"/>
      <c r="F3" s="427"/>
    </row>
    <row r="4" spans="1:7" ht="22.5" customHeight="1">
      <c r="A4" s="249"/>
      <c r="B4" s="428" t="s">
        <v>509</v>
      </c>
      <c r="C4" s="428"/>
      <c r="D4" s="428"/>
      <c r="E4" s="428"/>
      <c r="F4" s="428"/>
      <c r="G4" s="214"/>
    </row>
    <row r="5" spans="1:8" ht="18.75" customHeight="1">
      <c r="A5" s="249"/>
      <c r="B5" s="429" t="s">
        <v>503</v>
      </c>
      <c r="C5" s="429"/>
      <c r="D5" s="429"/>
      <c r="E5" s="429"/>
      <c r="F5" s="429"/>
      <c r="G5" s="429"/>
      <c r="H5" s="429"/>
    </row>
    <row r="6" spans="1:7" ht="19.5" customHeight="1">
      <c r="A6" s="249"/>
      <c r="B6" s="428" t="s">
        <v>528</v>
      </c>
      <c r="C6" s="428"/>
      <c r="D6" s="428"/>
      <c r="E6" s="428"/>
      <c r="F6" s="428"/>
      <c r="G6" s="428"/>
    </row>
    <row r="7" spans="1:7" ht="19.5" customHeight="1">
      <c r="A7" s="249"/>
      <c r="B7" s="428" t="s">
        <v>511</v>
      </c>
      <c r="C7" s="428"/>
      <c r="D7" s="428"/>
      <c r="E7" s="428"/>
      <c r="F7" s="428"/>
      <c r="G7" s="214"/>
    </row>
    <row r="8" spans="1:7" ht="18.75">
      <c r="A8" s="249"/>
      <c r="B8" s="250" t="s">
        <v>529</v>
      </c>
      <c r="C8" s="250"/>
      <c r="D8" s="250"/>
      <c r="E8" s="250"/>
      <c r="F8" s="251"/>
      <c r="G8" s="252"/>
    </row>
    <row r="9" spans="1:7" ht="18.75">
      <c r="A9" s="249"/>
      <c r="B9" s="250"/>
      <c r="C9" s="250"/>
      <c r="D9" s="250"/>
      <c r="E9" s="250"/>
      <c r="F9" s="251"/>
      <c r="G9" s="252"/>
    </row>
    <row r="10" spans="1:7" ht="18.75">
      <c r="A10" s="426" t="s">
        <v>91</v>
      </c>
      <c r="B10" s="426"/>
      <c r="C10" s="426"/>
      <c r="D10" s="426"/>
      <c r="E10" s="426"/>
      <c r="F10" s="426"/>
      <c r="G10" s="254"/>
    </row>
    <row r="11" spans="1:7" ht="18.75">
      <c r="A11" s="426" t="s">
        <v>337</v>
      </c>
      <c r="B11" s="426"/>
      <c r="C11" s="426"/>
      <c r="D11" s="426"/>
      <c r="E11" s="426"/>
      <c r="F11" s="426"/>
      <c r="G11" s="253"/>
    </row>
    <row r="12" spans="1:7" ht="18.75">
      <c r="A12" s="430" t="s">
        <v>530</v>
      </c>
      <c r="B12" s="430"/>
      <c r="C12" s="430"/>
      <c r="D12" s="430"/>
      <c r="E12" s="430"/>
      <c r="F12" s="430"/>
      <c r="G12" s="255"/>
    </row>
    <row r="13" spans="1:6" ht="30.75" customHeight="1">
      <c r="A13" s="256"/>
      <c r="B13" s="256"/>
      <c r="C13" s="257"/>
      <c r="D13" s="257"/>
      <c r="E13" s="256"/>
      <c r="F13" s="258" t="s">
        <v>372</v>
      </c>
    </row>
    <row r="14" spans="1:8" ht="15.75" customHeight="1">
      <c r="A14" s="434" t="s">
        <v>199</v>
      </c>
      <c r="B14" s="434" t="s">
        <v>195</v>
      </c>
      <c r="C14" s="435" t="s">
        <v>198</v>
      </c>
      <c r="D14" s="435" t="s">
        <v>89</v>
      </c>
      <c r="E14" s="434" t="s">
        <v>194</v>
      </c>
      <c r="F14" s="436" t="s">
        <v>193</v>
      </c>
      <c r="G14" s="436"/>
      <c r="H14" s="436"/>
    </row>
    <row r="15" spans="1:8" ht="15.75" customHeight="1">
      <c r="A15" s="434"/>
      <c r="B15" s="434"/>
      <c r="C15" s="435"/>
      <c r="D15" s="435"/>
      <c r="E15" s="434"/>
      <c r="F15" s="261" t="s">
        <v>284</v>
      </c>
      <c r="G15" s="261" t="s">
        <v>489</v>
      </c>
      <c r="H15" s="261" t="s">
        <v>514</v>
      </c>
    </row>
    <row r="16" spans="1:8" ht="15.75">
      <c r="A16" s="259">
        <v>1</v>
      </c>
      <c r="B16" s="259">
        <v>2</v>
      </c>
      <c r="C16" s="260">
        <v>3</v>
      </c>
      <c r="D16" s="260">
        <v>4</v>
      </c>
      <c r="E16" s="259">
        <v>5</v>
      </c>
      <c r="F16" s="260">
        <v>6</v>
      </c>
      <c r="G16" s="261">
        <v>7</v>
      </c>
      <c r="H16" s="261">
        <v>8</v>
      </c>
    </row>
    <row r="17" spans="1:8" s="265" customFormat="1" ht="53.25" customHeight="1">
      <c r="A17" s="365" t="s">
        <v>638</v>
      </c>
      <c r="B17" s="248" t="s">
        <v>648</v>
      </c>
      <c r="C17" s="263"/>
      <c r="D17" s="263"/>
      <c r="E17" s="248"/>
      <c r="F17" s="264">
        <f>F18+F21+F24+F27+F30</f>
        <v>655.7</v>
      </c>
      <c r="G17" s="264">
        <f>G18+G21+G24+G27+G30</f>
        <v>655.7</v>
      </c>
      <c r="H17" s="264">
        <f>H18+H21+H24+H27+H30</f>
        <v>655.7</v>
      </c>
    </row>
    <row r="18" spans="1:8" ht="54" customHeight="1">
      <c r="A18" s="230" t="s">
        <v>173</v>
      </c>
      <c r="B18" s="225" t="s">
        <v>649</v>
      </c>
      <c r="C18" s="231"/>
      <c r="D18" s="231"/>
      <c r="E18" s="200"/>
      <c r="F18" s="227">
        <f aca="true" t="shared" si="0" ref="F18:H19">F19</f>
        <v>15</v>
      </c>
      <c r="G18" s="227">
        <f t="shared" si="0"/>
        <v>15</v>
      </c>
      <c r="H18" s="227">
        <f t="shared" si="0"/>
        <v>15</v>
      </c>
    </row>
    <row r="19" spans="1:8" ht="31.5">
      <c r="A19" s="180" t="s">
        <v>62</v>
      </c>
      <c r="B19" s="225" t="s">
        <v>650</v>
      </c>
      <c r="C19" s="231"/>
      <c r="D19" s="231"/>
      <c r="E19" s="200"/>
      <c r="F19" s="227">
        <f t="shared" si="0"/>
        <v>15</v>
      </c>
      <c r="G19" s="227">
        <f t="shared" si="0"/>
        <v>15</v>
      </c>
      <c r="H19" s="227">
        <f t="shared" si="0"/>
        <v>15</v>
      </c>
    </row>
    <row r="20" spans="1:8" ht="47.25">
      <c r="A20" s="180" t="s">
        <v>308</v>
      </c>
      <c r="B20" s="225" t="s">
        <v>650</v>
      </c>
      <c r="C20" s="226" t="s">
        <v>651</v>
      </c>
      <c r="D20" s="231" t="s">
        <v>96</v>
      </c>
      <c r="E20" s="200">
        <v>240</v>
      </c>
      <c r="F20" s="227">
        <f>'приложение 5'!Q501</f>
        <v>15</v>
      </c>
      <c r="G20" s="227">
        <f>'приложение 5'!R501</f>
        <v>15</v>
      </c>
      <c r="H20" s="227">
        <f>'приложение 5'!S501</f>
        <v>15</v>
      </c>
    </row>
    <row r="21" spans="1:8" ht="47.25">
      <c r="A21" s="230" t="s">
        <v>52</v>
      </c>
      <c r="B21" s="225" t="s">
        <v>652</v>
      </c>
      <c r="C21" s="231"/>
      <c r="D21" s="231"/>
      <c r="E21" s="200"/>
      <c r="F21" s="227">
        <f aca="true" t="shared" si="1" ref="F21:H22">F22</f>
        <v>133</v>
      </c>
      <c r="G21" s="227">
        <f t="shared" si="1"/>
        <v>133</v>
      </c>
      <c r="H21" s="227">
        <f t="shared" si="1"/>
        <v>133</v>
      </c>
    </row>
    <row r="22" spans="1:8" ht="31.5">
      <c r="A22" s="180" t="s">
        <v>62</v>
      </c>
      <c r="B22" s="225" t="s">
        <v>653</v>
      </c>
      <c r="C22" s="231"/>
      <c r="D22" s="231"/>
      <c r="E22" s="200"/>
      <c r="F22" s="227">
        <f t="shared" si="1"/>
        <v>133</v>
      </c>
      <c r="G22" s="227">
        <f t="shared" si="1"/>
        <v>133</v>
      </c>
      <c r="H22" s="227">
        <f t="shared" si="1"/>
        <v>133</v>
      </c>
    </row>
    <row r="23" spans="1:8" ht="47.25">
      <c r="A23" s="180" t="s">
        <v>308</v>
      </c>
      <c r="B23" s="225" t="s">
        <v>653</v>
      </c>
      <c r="C23" s="226" t="s">
        <v>651</v>
      </c>
      <c r="D23" s="226" t="s">
        <v>96</v>
      </c>
      <c r="E23" s="200">
        <v>240</v>
      </c>
      <c r="F23" s="227">
        <f>'приложение 5'!Q504</f>
        <v>133</v>
      </c>
      <c r="G23" s="227">
        <f>'приложение 5'!R504</f>
        <v>133</v>
      </c>
      <c r="H23" s="227">
        <f>'приложение 5'!S504</f>
        <v>133</v>
      </c>
    </row>
    <row r="24" spans="1:8" ht="47.25">
      <c r="A24" s="230" t="s">
        <v>49</v>
      </c>
      <c r="B24" s="225" t="s">
        <v>654</v>
      </c>
      <c r="C24" s="231"/>
      <c r="D24" s="231"/>
      <c r="E24" s="200"/>
      <c r="F24" s="227">
        <f aca="true" t="shared" si="2" ref="F24:H25">F25</f>
        <v>8</v>
      </c>
      <c r="G24" s="227">
        <f t="shared" si="2"/>
        <v>8</v>
      </c>
      <c r="H24" s="227">
        <f t="shared" si="2"/>
        <v>8</v>
      </c>
    </row>
    <row r="25" spans="1:8" ht="31.5">
      <c r="A25" s="180" t="s">
        <v>62</v>
      </c>
      <c r="B25" s="225" t="s">
        <v>655</v>
      </c>
      <c r="C25" s="231"/>
      <c r="D25" s="231"/>
      <c r="E25" s="200"/>
      <c r="F25" s="227">
        <f t="shared" si="2"/>
        <v>8</v>
      </c>
      <c r="G25" s="227">
        <f t="shared" si="2"/>
        <v>8</v>
      </c>
      <c r="H25" s="227">
        <f t="shared" si="2"/>
        <v>8</v>
      </c>
    </row>
    <row r="26" spans="1:8" ht="47.25">
      <c r="A26" s="180" t="s">
        <v>308</v>
      </c>
      <c r="B26" s="225" t="s">
        <v>655</v>
      </c>
      <c r="C26" s="226" t="s">
        <v>651</v>
      </c>
      <c r="D26" s="226" t="s">
        <v>96</v>
      </c>
      <c r="E26" s="200">
        <v>240</v>
      </c>
      <c r="F26" s="227">
        <f>'приложение 5'!Q507</f>
        <v>8</v>
      </c>
      <c r="G26" s="227">
        <f>'приложение 5'!R507</f>
        <v>8</v>
      </c>
      <c r="H26" s="227">
        <f>'приложение 5'!S507</f>
        <v>8</v>
      </c>
    </row>
    <row r="27" spans="1:8" ht="62.25" customHeight="1">
      <c r="A27" s="230" t="s">
        <v>297</v>
      </c>
      <c r="B27" s="225" t="s">
        <v>656</v>
      </c>
      <c r="C27" s="231"/>
      <c r="D27" s="231"/>
      <c r="E27" s="200"/>
      <c r="F27" s="227">
        <f aca="true" t="shared" si="3" ref="F27:H28">F28</f>
        <v>219.7</v>
      </c>
      <c r="G27" s="227">
        <f t="shared" si="3"/>
        <v>219.7</v>
      </c>
      <c r="H27" s="227">
        <f t="shared" si="3"/>
        <v>219.7</v>
      </c>
    </row>
    <row r="28" spans="1:8" ht="28.5" customHeight="1">
      <c r="A28" s="180" t="s">
        <v>62</v>
      </c>
      <c r="B28" s="225" t="s">
        <v>657</v>
      </c>
      <c r="C28" s="231"/>
      <c r="D28" s="231"/>
      <c r="E28" s="200"/>
      <c r="F28" s="227">
        <f t="shared" si="3"/>
        <v>219.7</v>
      </c>
      <c r="G28" s="227">
        <f t="shared" si="3"/>
        <v>219.7</v>
      </c>
      <c r="H28" s="227">
        <f t="shared" si="3"/>
        <v>219.7</v>
      </c>
    </row>
    <row r="29" spans="1:8" ht="31.5" customHeight="1">
      <c r="A29" s="180" t="s">
        <v>308</v>
      </c>
      <c r="B29" s="225" t="s">
        <v>657</v>
      </c>
      <c r="C29" s="226" t="s">
        <v>651</v>
      </c>
      <c r="D29" s="231" t="s">
        <v>96</v>
      </c>
      <c r="E29" s="200">
        <v>240</v>
      </c>
      <c r="F29" s="227">
        <f>'приложение 5'!Q510</f>
        <v>219.7</v>
      </c>
      <c r="G29" s="227">
        <f>'приложение 5'!R510</f>
        <v>219.7</v>
      </c>
      <c r="H29" s="227">
        <f>'приложение 5'!S510</f>
        <v>219.7</v>
      </c>
    </row>
    <row r="30" spans="1:8" ht="60.75" customHeight="1">
      <c r="A30" s="233" t="s">
        <v>3</v>
      </c>
      <c r="B30" s="225" t="s">
        <v>658</v>
      </c>
      <c r="C30" s="231"/>
      <c r="D30" s="231"/>
      <c r="E30" s="200"/>
      <c r="F30" s="227">
        <f aca="true" t="shared" si="4" ref="F30:H31">F31</f>
        <v>280</v>
      </c>
      <c r="G30" s="227">
        <f t="shared" si="4"/>
        <v>280</v>
      </c>
      <c r="H30" s="227">
        <f t="shared" si="4"/>
        <v>280</v>
      </c>
    </row>
    <row r="31" spans="1:8" ht="31.5" customHeight="1">
      <c r="A31" s="180" t="s">
        <v>62</v>
      </c>
      <c r="B31" s="225" t="s">
        <v>659</v>
      </c>
      <c r="C31" s="231"/>
      <c r="D31" s="231"/>
      <c r="E31" s="200"/>
      <c r="F31" s="227">
        <f t="shared" si="4"/>
        <v>280</v>
      </c>
      <c r="G31" s="227">
        <f t="shared" si="4"/>
        <v>280</v>
      </c>
      <c r="H31" s="227">
        <f t="shared" si="4"/>
        <v>280</v>
      </c>
    </row>
    <row r="32" spans="1:8" ht="35.25" customHeight="1">
      <c r="A32" s="4" t="s">
        <v>313</v>
      </c>
      <c r="B32" s="225" t="s">
        <v>659</v>
      </c>
      <c r="C32" s="226" t="s">
        <v>651</v>
      </c>
      <c r="D32" s="231" t="s">
        <v>96</v>
      </c>
      <c r="E32" s="200">
        <v>320</v>
      </c>
      <c r="F32" s="227">
        <f>'приложение 5'!Q513</f>
        <v>280</v>
      </c>
      <c r="G32" s="227">
        <f>'приложение 5'!R513</f>
        <v>280</v>
      </c>
      <c r="H32" s="227">
        <f>'приложение 5'!S513</f>
        <v>280</v>
      </c>
    </row>
    <row r="33" spans="1:8" s="265" customFormat="1" ht="47.25">
      <c r="A33" s="57" t="s">
        <v>568</v>
      </c>
      <c r="B33" s="248" t="s">
        <v>660</v>
      </c>
      <c r="C33" s="263"/>
      <c r="D33" s="263"/>
      <c r="E33" s="248"/>
      <c r="F33" s="264">
        <f>F34+F37+F41</f>
        <v>799</v>
      </c>
      <c r="G33" s="264">
        <f>G34+G37+G41</f>
        <v>799</v>
      </c>
      <c r="H33" s="264">
        <f>H34+H37+H41</f>
        <v>799</v>
      </c>
    </row>
    <row r="34" spans="1:8" ht="31.5">
      <c r="A34" s="2" t="s">
        <v>376</v>
      </c>
      <c r="B34" s="225" t="s">
        <v>661</v>
      </c>
      <c r="C34" s="231"/>
      <c r="D34" s="231"/>
      <c r="E34" s="200"/>
      <c r="F34" s="227">
        <f aca="true" t="shared" si="5" ref="F34:H35">F35</f>
        <v>200</v>
      </c>
      <c r="G34" s="227">
        <f t="shared" si="5"/>
        <v>200</v>
      </c>
      <c r="H34" s="227">
        <f t="shared" si="5"/>
        <v>200</v>
      </c>
    </row>
    <row r="35" spans="1:8" ht="63">
      <c r="A35" s="17" t="s">
        <v>1</v>
      </c>
      <c r="B35" s="225" t="s">
        <v>662</v>
      </c>
      <c r="C35" s="231"/>
      <c r="D35" s="231"/>
      <c r="E35" s="200"/>
      <c r="F35" s="227">
        <f t="shared" si="5"/>
        <v>200</v>
      </c>
      <c r="G35" s="227">
        <f t="shared" si="5"/>
        <v>200</v>
      </c>
      <c r="H35" s="227">
        <f t="shared" si="5"/>
        <v>200</v>
      </c>
    </row>
    <row r="36" spans="1:8" ht="15.75">
      <c r="A36" s="4" t="s">
        <v>264</v>
      </c>
      <c r="B36" s="225" t="s">
        <v>662</v>
      </c>
      <c r="C36" s="226" t="s">
        <v>663</v>
      </c>
      <c r="D36" s="231" t="s">
        <v>90</v>
      </c>
      <c r="E36" s="200">
        <v>340</v>
      </c>
      <c r="F36" s="227">
        <f>'приложение 5'!Q28</f>
        <v>200</v>
      </c>
      <c r="G36" s="227">
        <f>'приложение 5'!R28</f>
        <v>200</v>
      </c>
      <c r="H36" s="227">
        <f>'приложение 5'!S28</f>
        <v>200</v>
      </c>
    </row>
    <row r="37" spans="1:8" ht="31.5">
      <c r="A37" s="4" t="s">
        <v>377</v>
      </c>
      <c r="B37" s="225" t="s">
        <v>664</v>
      </c>
      <c r="C37" s="231"/>
      <c r="D37" s="231"/>
      <c r="E37" s="200"/>
      <c r="F37" s="227">
        <f>F38</f>
        <v>119</v>
      </c>
      <c r="G37" s="227">
        <f>G38</f>
        <v>119</v>
      </c>
      <c r="H37" s="227">
        <f>H38</f>
        <v>119</v>
      </c>
    </row>
    <row r="38" spans="1:8" ht="63">
      <c r="A38" s="4" t="s">
        <v>1</v>
      </c>
      <c r="B38" s="225" t="s">
        <v>665</v>
      </c>
      <c r="C38" s="231"/>
      <c r="D38" s="231"/>
      <c r="E38" s="200"/>
      <c r="F38" s="227">
        <f>F40+F39</f>
        <v>119</v>
      </c>
      <c r="G38" s="227">
        <f>G40+G39</f>
        <v>119</v>
      </c>
      <c r="H38" s="227">
        <f>H40+H39</f>
        <v>119</v>
      </c>
    </row>
    <row r="39" spans="1:8" ht="31.5">
      <c r="A39" s="10" t="s">
        <v>211</v>
      </c>
      <c r="B39" s="225" t="s">
        <v>665</v>
      </c>
      <c r="C39" s="226" t="s">
        <v>663</v>
      </c>
      <c r="D39" s="231" t="s">
        <v>90</v>
      </c>
      <c r="E39" s="200">
        <v>120</v>
      </c>
      <c r="F39" s="227">
        <f>'приложение 5'!Q31</f>
        <v>96</v>
      </c>
      <c r="G39" s="227">
        <f>'приложение 5'!R31</f>
        <v>96</v>
      </c>
      <c r="H39" s="227">
        <f>'приложение 5'!S31</f>
        <v>96</v>
      </c>
    </row>
    <row r="40" spans="1:8" ht="47.25">
      <c r="A40" s="4" t="s">
        <v>308</v>
      </c>
      <c r="B40" s="225" t="s">
        <v>665</v>
      </c>
      <c r="C40" s="226" t="s">
        <v>663</v>
      </c>
      <c r="D40" s="231" t="s">
        <v>90</v>
      </c>
      <c r="E40" s="200">
        <v>240</v>
      </c>
      <c r="F40" s="227">
        <f>'приложение 5'!Q32</f>
        <v>23</v>
      </c>
      <c r="G40" s="227">
        <f>'приложение 5'!R32</f>
        <v>23</v>
      </c>
      <c r="H40" s="227">
        <f>'приложение 5'!S32</f>
        <v>23</v>
      </c>
    </row>
    <row r="41" spans="1:8" ht="31.5">
      <c r="A41" s="4" t="s">
        <v>569</v>
      </c>
      <c r="B41" s="225" t="s">
        <v>666</v>
      </c>
      <c r="C41" s="231"/>
      <c r="D41" s="231"/>
      <c r="E41" s="200"/>
      <c r="F41" s="227">
        <f>F42+F44</f>
        <v>480</v>
      </c>
      <c r="G41" s="227">
        <f>G42+G44</f>
        <v>480</v>
      </c>
      <c r="H41" s="227">
        <f>H42+H44</f>
        <v>480</v>
      </c>
    </row>
    <row r="42" spans="1:8" ht="63">
      <c r="A42" s="4" t="s">
        <v>1</v>
      </c>
      <c r="B42" s="225" t="s">
        <v>667</v>
      </c>
      <c r="C42" s="231"/>
      <c r="D42" s="231"/>
      <c r="E42" s="200"/>
      <c r="F42" s="227">
        <f>F43</f>
        <v>108</v>
      </c>
      <c r="G42" s="227">
        <f>G43</f>
        <v>108</v>
      </c>
      <c r="H42" s="227">
        <f>H43</f>
        <v>108</v>
      </c>
    </row>
    <row r="43" spans="1:8" ht="31.5">
      <c r="A43" s="4" t="s">
        <v>312</v>
      </c>
      <c r="B43" s="225" t="s">
        <v>667</v>
      </c>
      <c r="C43" s="226" t="s">
        <v>663</v>
      </c>
      <c r="D43" s="231" t="s">
        <v>92</v>
      </c>
      <c r="E43" s="200">
        <v>310</v>
      </c>
      <c r="F43" s="227">
        <f>'приложение 5'!Q38</f>
        <v>108</v>
      </c>
      <c r="G43" s="227">
        <f>'приложение 5'!R38</f>
        <v>108</v>
      </c>
      <c r="H43" s="227">
        <f>'приложение 5'!S38</f>
        <v>108</v>
      </c>
    </row>
    <row r="44" spans="1:8" ht="15.75">
      <c r="A44" s="4" t="s">
        <v>497</v>
      </c>
      <c r="B44" s="225" t="s">
        <v>668</v>
      </c>
      <c r="C44" s="231"/>
      <c r="D44" s="231"/>
      <c r="E44" s="200"/>
      <c r="F44" s="227">
        <f>F45</f>
        <v>372</v>
      </c>
      <c r="G44" s="227">
        <f>G45</f>
        <v>372</v>
      </c>
      <c r="H44" s="227">
        <f>H45</f>
        <v>372</v>
      </c>
    </row>
    <row r="45" spans="1:8" ht="31.5">
      <c r="A45" s="4" t="s">
        <v>494</v>
      </c>
      <c r="B45" s="225" t="s">
        <v>668</v>
      </c>
      <c r="C45" s="226" t="s">
        <v>663</v>
      </c>
      <c r="D45" s="231" t="s">
        <v>92</v>
      </c>
      <c r="E45" s="200">
        <v>330</v>
      </c>
      <c r="F45" s="227">
        <f>'приложение 5'!Q40</f>
        <v>372</v>
      </c>
      <c r="G45" s="227">
        <f>'приложение 5'!R40</f>
        <v>372</v>
      </c>
      <c r="H45" s="227">
        <f>'приложение 5'!S40</f>
        <v>372</v>
      </c>
    </row>
    <row r="46" spans="1:8" s="265" customFormat="1" ht="47.25">
      <c r="A46" s="366" t="s">
        <v>610</v>
      </c>
      <c r="B46" s="248" t="s">
        <v>669</v>
      </c>
      <c r="C46" s="263"/>
      <c r="D46" s="263"/>
      <c r="E46" s="248"/>
      <c r="F46" s="264">
        <f>F47+F50+F55</f>
        <v>13470.2</v>
      </c>
      <c r="G46" s="264">
        <f>G47+G50+G55</f>
        <v>13500.599999999999</v>
      </c>
      <c r="H46" s="264">
        <f>H47+H50+H55</f>
        <v>13587.3</v>
      </c>
    </row>
    <row r="47" spans="1:8" ht="78.75">
      <c r="A47" s="10" t="s">
        <v>396</v>
      </c>
      <c r="B47" s="225" t="s">
        <v>670</v>
      </c>
      <c r="C47" s="231"/>
      <c r="D47" s="231"/>
      <c r="E47" s="200"/>
      <c r="F47" s="227">
        <f aca="true" t="shared" si="6" ref="F47:H48">F48</f>
        <v>0</v>
      </c>
      <c r="G47" s="227">
        <f t="shared" si="6"/>
        <v>0</v>
      </c>
      <c r="H47" s="227">
        <f t="shared" si="6"/>
        <v>0</v>
      </c>
    </row>
    <row r="48" spans="1:8" ht="15.75">
      <c r="A48" s="10" t="s">
        <v>44</v>
      </c>
      <c r="B48" s="225" t="s">
        <v>671</v>
      </c>
      <c r="C48" s="231"/>
      <c r="D48" s="231"/>
      <c r="E48" s="200"/>
      <c r="F48" s="227">
        <f t="shared" si="6"/>
        <v>0</v>
      </c>
      <c r="G48" s="227">
        <f t="shared" si="6"/>
        <v>0</v>
      </c>
      <c r="H48" s="227">
        <f t="shared" si="6"/>
        <v>0</v>
      </c>
    </row>
    <row r="49" spans="1:8" ht="15.75">
      <c r="A49" s="10" t="s">
        <v>310</v>
      </c>
      <c r="B49" s="225" t="s">
        <v>671</v>
      </c>
      <c r="C49" s="226" t="s">
        <v>672</v>
      </c>
      <c r="D49" s="231" t="s">
        <v>129</v>
      </c>
      <c r="E49" s="200">
        <v>610</v>
      </c>
      <c r="F49" s="227">
        <v>0</v>
      </c>
      <c r="G49" s="227">
        <v>0</v>
      </c>
      <c r="H49" s="227">
        <v>0</v>
      </c>
    </row>
    <row r="50" spans="1:8" ht="31.5">
      <c r="A50" s="10" t="s">
        <v>45</v>
      </c>
      <c r="B50" s="225" t="s">
        <v>673</v>
      </c>
      <c r="C50" s="231"/>
      <c r="D50" s="231"/>
      <c r="E50" s="200"/>
      <c r="F50" s="227">
        <f>F51+F53</f>
        <v>12803.5</v>
      </c>
      <c r="G50" s="227">
        <f>G51+G53</f>
        <v>13167.3</v>
      </c>
      <c r="H50" s="227">
        <f>H51+H53</f>
        <v>13254</v>
      </c>
    </row>
    <row r="51" spans="1:8" ht="15.75">
      <c r="A51" s="10" t="s">
        <v>44</v>
      </c>
      <c r="B51" s="225" t="s">
        <v>674</v>
      </c>
      <c r="C51" s="231"/>
      <c r="D51" s="231"/>
      <c r="E51" s="200"/>
      <c r="F51" s="227">
        <f>F52</f>
        <v>10719.6</v>
      </c>
      <c r="G51" s="227">
        <f>G52</f>
        <v>11000</v>
      </c>
      <c r="H51" s="227">
        <f>H52</f>
        <v>11000</v>
      </c>
    </row>
    <row r="52" spans="1:8" ht="15.75">
      <c r="A52" s="10" t="s">
        <v>310</v>
      </c>
      <c r="B52" s="225" t="s">
        <v>674</v>
      </c>
      <c r="C52" s="226" t="s">
        <v>672</v>
      </c>
      <c r="D52" s="231" t="s">
        <v>129</v>
      </c>
      <c r="E52" s="200">
        <v>610</v>
      </c>
      <c r="F52" s="227">
        <f>'приложение 5'!Q319</f>
        <v>10719.6</v>
      </c>
      <c r="G52" s="227">
        <f>'приложение 5'!R319</f>
        <v>11000</v>
      </c>
      <c r="H52" s="227">
        <f>'приложение 5'!S319</f>
        <v>11000</v>
      </c>
    </row>
    <row r="53" spans="1:8" ht="63">
      <c r="A53" s="10" t="s">
        <v>387</v>
      </c>
      <c r="B53" s="225" t="s">
        <v>675</v>
      </c>
      <c r="C53" s="231"/>
      <c r="D53" s="231"/>
      <c r="E53" s="200"/>
      <c r="F53" s="227">
        <f>F54</f>
        <v>2083.9</v>
      </c>
      <c r="G53" s="227">
        <f>G54</f>
        <v>2167.3</v>
      </c>
      <c r="H53" s="227">
        <f>H54</f>
        <v>2254</v>
      </c>
    </row>
    <row r="54" spans="1:8" ht="15.75">
      <c r="A54" s="10" t="s">
        <v>310</v>
      </c>
      <c r="B54" s="225" t="s">
        <v>675</v>
      </c>
      <c r="C54" s="226" t="s">
        <v>672</v>
      </c>
      <c r="D54" s="231" t="s">
        <v>129</v>
      </c>
      <c r="E54" s="200">
        <v>610</v>
      </c>
      <c r="F54" s="227">
        <f>'приложение 5'!Q321</f>
        <v>2083.9</v>
      </c>
      <c r="G54" s="227">
        <f>'приложение 5'!R321</f>
        <v>2167.3</v>
      </c>
      <c r="H54" s="227">
        <f>'приложение 5'!S321</f>
        <v>2254</v>
      </c>
    </row>
    <row r="55" spans="1:8" ht="63">
      <c r="A55" s="10" t="s">
        <v>468</v>
      </c>
      <c r="B55" s="225" t="s">
        <v>676</v>
      </c>
      <c r="C55" s="231"/>
      <c r="D55" s="231"/>
      <c r="E55" s="200"/>
      <c r="F55" s="227">
        <f aca="true" t="shared" si="7" ref="F55:H56">F56</f>
        <v>666.7</v>
      </c>
      <c r="G55" s="227">
        <f t="shared" si="7"/>
        <v>333.3</v>
      </c>
      <c r="H55" s="227">
        <f t="shared" si="7"/>
        <v>333.3</v>
      </c>
    </row>
    <row r="56" spans="1:8" ht="63">
      <c r="A56" s="10" t="s">
        <v>397</v>
      </c>
      <c r="B56" s="225" t="s">
        <v>677</v>
      </c>
      <c r="C56" s="231"/>
      <c r="D56" s="231"/>
      <c r="E56" s="200"/>
      <c r="F56" s="227">
        <f t="shared" si="7"/>
        <v>666.7</v>
      </c>
      <c r="G56" s="227">
        <f t="shared" si="7"/>
        <v>333.3</v>
      </c>
      <c r="H56" s="227">
        <f t="shared" si="7"/>
        <v>333.3</v>
      </c>
    </row>
    <row r="57" spans="1:8" ht="15.75">
      <c r="A57" s="10" t="s">
        <v>310</v>
      </c>
      <c r="B57" s="225" t="s">
        <v>677</v>
      </c>
      <c r="C57" s="226" t="s">
        <v>672</v>
      </c>
      <c r="D57" s="231" t="s">
        <v>129</v>
      </c>
      <c r="E57" s="200">
        <v>610</v>
      </c>
      <c r="F57" s="227">
        <f>'приложение 5'!Q324</f>
        <v>666.7</v>
      </c>
      <c r="G57" s="227">
        <f>'приложение 5'!R324</f>
        <v>333.3</v>
      </c>
      <c r="H57" s="227">
        <f>'приложение 5'!S324</f>
        <v>333.3</v>
      </c>
    </row>
    <row r="58" spans="1:8" s="266" customFormat="1" ht="51.75" customHeight="1">
      <c r="A58" s="365" t="s">
        <v>636</v>
      </c>
      <c r="B58" s="248" t="s">
        <v>318</v>
      </c>
      <c r="C58" s="263"/>
      <c r="D58" s="263"/>
      <c r="E58" s="248"/>
      <c r="F58" s="264">
        <f>F59+F73+F95+F105+F108+F120+F123</f>
        <v>331946.2</v>
      </c>
      <c r="G58" s="264">
        <f>G59+G73+G95+G105+G108+G120+G123</f>
        <v>357484.5</v>
      </c>
      <c r="H58" s="264">
        <f>H59+H73+H95+H105+H108+H120+H123</f>
        <v>364393.8</v>
      </c>
    </row>
    <row r="59" spans="1:8" s="256" customFormat="1" ht="31.5">
      <c r="A59" s="230" t="s">
        <v>277</v>
      </c>
      <c r="B59" s="225" t="s">
        <v>323</v>
      </c>
      <c r="C59" s="231"/>
      <c r="D59" s="231"/>
      <c r="E59" s="200"/>
      <c r="F59" s="227">
        <f>F60+F62+F66+F64+F68+F71</f>
        <v>100998.6</v>
      </c>
      <c r="G59" s="227">
        <f>G60+G62+G66+G64+G68+G71</f>
        <v>106722.9</v>
      </c>
      <c r="H59" s="227">
        <f>H60+H62+H66+H64+H68+H71</f>
        <v>111946.4</v>
      </c>
    </row>
    <row r="60" spans="1:8" s="256" customFormat="1" ht="31.5">
      <c r="A60" s="230" t="s">
        <v>62</v>
      </c>
      <c r="B60" s="225" t="s">
        <v>678</v>
      </c>
      <c r="C60" s="231"/>
      <c r="D60" s="231"/>
      <c r="E60" s="200"/>
      <c r="F60" s="227">
        <f>F61</f>
        <v>428.5</v>
      </c>
      <c r="G60" s="227">
        <f>G61</f>
        <v>428.5</v>
      </c>
      <c r="H60" s="227">
        <f>H61</f>
        <v>428.5</v>
      </c>
    </row>
    <row r="61" spans="1:8" s="256" customFormat="1" ht="47.25">
      <c r="A61" s="230" t="s">
        <v>308</v>
      </c>
      <c r="B61" s="225" t="s">
        <v>678</v>
      </c>
      <c r="C61" s="226" t="s">
        <v>651</v>
      </c>
      <c r="D61" s="231" t="s">
        <v>96</v>
      </c>
      <c r="E61" s="200">
        <v>240</v>
      </c>
      <c r="F61" s="227">
        <f>'приложение 5'!Q517</f>
        <v>428.5</v>
      </c>
      <c r="G61" s="227">
        <f>'приложение 5'!R517</f>
        <v>428.5</v>
      </c>
      <c r="H61" s="227">
        <f>'приложение 5'!S517</f>
        <v>428.5</v>
      </c>
    </row>
    <row r="62" spans="1:8" s="256" customFormat="1" ht="15.75">
      <c r="A62" s="230" t="s">
        <v>55</v>
      </c>
      <c r="B62" s="225" t="s">
        <v>679</v>
      </c>
      <c r="C62" s="231"/>
      <c r="D62" s="231"/>
      <c r="E62" s="200"/>
      <c r="F62" s="227">
        <f>F63</f>
        <v>16523.1</v>
      </c>
      <c r="G62" s="227">
        <f>G63</f>
        <v>18208.3</v>
      </c>
      <c r="H62" s="227">
        <f>H63</f>
        <v>19248.4</v>
      </c>
    </row>
    <row r="63" spans="1:8" s="256" customFormat="1" ht="15.75">
      <c r="A63" s="230" t="s">
        <v>310</v>
      </c>
      <c r="B63" s="225" t="s">
        <v>679</v>
      </c>
      <c r="C63" s="226" t="s">
        <v>651</v>
      </c>
      <c r="D63" s="231" t="s">
        <v>95</v>
      </c>
      <c r="E63" s="200">
        <v>610</v>
      </c>
      <c r="F63" s="227">
        <f>'приложение 5'!Q461</f>
        <v>16523.1</v>
      </c>
      <c r="G63" s="227">
        <f>'приложение 5'!R461</f>
        <v>18208.3</v>
      </c>
      <c r="H63" s="227">
        <f>'приложение 5'!S461</f>
        <v>19248.4</v>
      </c>
    </row>
    <row r="64" spans="1:8" s="256" customFormat="1" ht="65.25" customHeight="1">
      <c r="A64" s="215" t="s">
        <v>387</v>
      </c>
      <c r="B64" s="225" t="s">
        <v>680</v>
      </c>
      <c r="C64" s="231"/>
      <c r="D64" s="231"/>
      <c r="E64" s="200"/>
      <c r="F64" s="227">
        <f>F65</f>
        <v>6000</v>
      </c>
      <c r="G64" s="227">
        <f>G65</f>
        <v>6240</v>
      </c>
      <c r="H64" s="227">
        <f>H65</f>
        <v>6489.6</v>
      </c>
    </row>
    <row r="65" spans="1:8" s="256" customFormat="1" ht="15.75">
      <c r="A65" s="2" t="s">
        <v>310</v>
      </c>
      <c r="B65" s="225" t="s">
        <v>680</v>
      </c>
      <c r="C65" s="226" t="s">
        <v>651</v>
      </c>
      <c r="D65" s="226" t="s">
        <v>95</v>
      </c>
      <c r="E65" s="200">
        <v>610</v>
      </c>
      <c r="F65" s="227">
        <f>'приложение 5'!Q463</f>
        <v>6000</v>
      </c>
      <c r="G65" s="227">
        <f>'приложение 5'!R463</f>
        <v>6240</v>
      </c>
      <c r="H65" s="227">
        <f>'приложение 5'!S463</f>
        <v>6489.6</v>
      </c>
    </row>
    <row r="66" spans="1:8" s="256" customFormat="1" ht="79.5" customHeight="1">
      <c r="A66" s="230" t="s">
        <v>57</v>
      </c>
      <c r="B66" s="225" t="s">
        <v>681</v>
      </c>
      <c r="C66" s="231"/>
      <c r="D66" s="231"/>
      <c r="E66" s="200"/>
      <c r="F66" s="227">
        <f>F67</f>
        <v>72593.1</v>
      </c>
      <c r="G66" s="227">
        <f>G67</f>
        <v>76392.2</v>
      </c>
      <c r="H66" s="227">
        <f>H67</f>
        <v>80326</v>
      </c>
    </row>
    <row r="67" spans="1:8" s="256" customFormat="1" ht="15.75">
      <c r="A67" s="230" t="s">
        <v>310</v>
      </c>
      <c r="B67" s="225" t="s">
        <v>681</v>
      </c>
      <c r="C67" s="226" t="s">
        <v>651</v>
      </c>
      <c r="D67" s="231" t="s">
        <v>95</v>
      </c>
      <c r="E67" s="200">
        <v>610</v>
      </c>
      <c r="F67" s="227">
        <f>'приложение 5'!Q465</f>
        <v>72593.1</v>
      </c>
      <c r="G67" s="227">
        <f>'приложение 5'!R465</f>
        <v>76392.2</v>
      </c>
      <c r="H67" s="227">
        <f>'приложение 5'!S465</f>
        <v>80326</v>
      </c>
    </row>
    <row r="68" spans="1:8" s="376" customFormat="1" ht="90.75" customHeight="1">
      <c r="A68" s="367" t="s">
        <v>54</v>
      </c>
      <c r="B68" s="368" t="s">
        <v>703</v>
      </c>
      <c r="C68" s="369"/>
      <c r="D68" s="369"/>
      <c r="E68" s="370"/>
      <c r="F68" s="371">
        <f>SUM(F69:F70)</f>
        <v>5098.2</v>
      </c>
      <c r="G68" s="371">
        <f>SUM(G69:G70)</f>
        <v>5098.2</v>
      </c>
      <c r="H68" s="371">
        <f>SUM(H69:H70)</f>
        <v>5098.2</v>
      </c>
    </row>
    <row r="69" spans="1:8" s="376" customFormat="1" ht="36.75" customHeight="1">
      <c r="A69" s="367" t="s">
        <v>308</v>
      </c>
      <c r="B69" s="368" t="s">
        <v>703</v>
      </c>
      <c r="C69" s="373" t="s">
        <v>651</v>
      </c>
      <c r="D69" s="369" t="s">
        <v>97</v>
      </c>
      <c r="E69" s="370">
        <v>240</v>
      </c>
      <c r="F69" s="371">
        <f>'приложение 5'!Q550</f>
        <v>61.2</v>
      </c>
      <c r="G69" s="371">
        <f>'приложение 5'!R550</f>
        <v>61.2</v>
      </c>
      <c r="H69" s="371">
        <f>'приложение 5'!S550</f>
        <v>61.2</v>
      </c>
    </row>
    <row r="70" spans="1:8" s="376" customFormat="1" ht="36.75" customHeight="1">
      <c r="A70" s="367" t="s">
        <v>313</v>
      </c>
      <c r="B70" s="368" t="s">
        <v>703</v>
      </c>
      <c r="C70" s="373" t="s">
        <v>651</v>
      </c>
      <c r="D70" s="369" t="s">
        <v>97</v>
      </c>
      <c r="E70" s="370">
        <v>320</v>
      </c>
      <c r="F70" s="371">
        <f>'приложение 5'!Q551</f>
        <v>5037</v>
      </c>
      <c r="G70" s="371">
        <f>'приложение 5'!R551</f>
        <v>5037</v>
      </c>
      <c r="H70" s="371">
        <f>'приложение 5'!S551</f>
        <v>5037</v>
      </c>
    </row>
    <row r="71" spans="1:8" s="372" customFormat="1" ht="31.5">
      <c r="A71" s="367" t="s">
        <v>506</v>
      </c>
      <c r="B71" s="368" t="s">
        <v>684</v>
      </c>
      <c r="C71" s="369"/>
      <c r="D71" s="369"/>
      <c r="E71" s="370"/>
      <c r="F71" s="371">
        <f>F72</f>
        <v>355.7</v>
      </c>
      <c r="G71" s="371">
        <f>G72</f>
        <v>355.7</v>
      </c>
      <c r="H71" s="371">
        <f>H72</f>
        <v>355.7</v>
      </c>
    </row>
    <row r="72" spans="1:8" s="372" customFormat="1" ht="15.75">
      <c r="A72" s="367" t="s">
        <v>310</v>
      </c>
      <c r="B72" s="368" t="s">
        <v>684</v>
      </c>
      <c r="C72" s="373" t="s">
        <v>651</v>
      </c>
      <c r="D72" s="373" t="s">
        <v>98</v>
      </c>
      <c r="E72" s="370">
        <v>610</v>
      </c>
      <c r="F72" s="371">
        <f>'приложение 5'!Q470</f>
        <v>355.7</v>
      </c>
      <c r="G72" s="371">
        <f>'приложение 5'!R470</f>
        <v>355.7</v>
      </c>
      <c r="H72" s="371">
        <f>'приложение 5'!S470</f>
        <v>355.7</v>
      </c>
    </row>
    <row r="73" spans="1:8" ht="31.5">
      <c r="A73" s="233" t="s">
        <v>278</v>
      </c>
      <c r="B73" s="225" t="s">
        <v>682</v>
      </c>
      <c r="C73" s="231"/>
      <c r="D73" s="231"/>
      <c r="E73" s="200"/>
      <c r="F73" s="227">
        <f>F74+F76+F79+F81+F85+F89+F91+F83</f>
        <v>211663</v>
      </c>
      <c r="G73" s="227">
        <f>G74+G76+G79+G81+G85+G89+G91+G83</f>
        <v>224777.7</v>
      </c>
      <c r="H73" s="227">
        <f>H74+H76+H79+H81+H85+H89+H91+H83</f>
        <v>236006.59999999998</v>
      </c>
    </row>
    <row r="74" spans="1:8" ht="31.5">
      <c r="A74" s="230" t="s">
        <v>62</v>
      </c>
      <c r="B74" s="225" t="s">
        <v>683</v>
      </c>
      <c r="C74" s="231"/>
      <c r="D74" s="231"/>
      <c r="E74" s="200"/>
      <c r="F74" s="227">
        <f>F75</f>
        <v>74.5</v>
      </c>
      <c r="G74" s="227">
        <f>G75</f>
        <v>66.5</v>
      </c>
      <c r="H74" s="227">
        <f>H75</f>
        <v>74.5</v>
      </c>
    </row>
    <row r="75" spans="1:8" s="372" customFormat="1" ht="34.5" customHeight="1">
      <c r="A75" s="367" t="s">
        <v>308</v>
      </c>
      <c r="B75" s="368" t="s">
        <v>683</v>
      </c>
      <c r="C75" s="373" t="s">
        <v>651</v>
      </c>
      <c r="D75" s="369" t="s">
        <v>96</v>
      </c>
      <c r="E75" s="370">
        <v>240</v>
      </c>
      <c r="F75" s="374">
        <f>'приложение 5'!Q520</f>
        <v>74.5</v>
      </c>
      <c r="G75" s="374">
        <f>'приложение 5'!R520</f>
        <v>66.5</v>
      </c>
      <c r="H75" s="374">
        <f>'приложение 5'!S520</f>
        <v>74.5</v>
      </c>
    </row>
    <row r="76" spans="1:8" ht="31.5">
      <c r="A76" s="230" t="s">
        <v>58</v>
      </c>
      <c r="B76" s="225" t="s">
        <v>685</v>
      </c>
      <c r="C76" s="231"/>
      <c r="D76" s="231"/>
      <c r="E76" s="200"/>
      <c r="F76" s="227">
        <f>SUM(F77:F78)</f>
        <v>43110.5</v>
      </c>
      <c r="G76" s="227">
        <f>SUM(G77:G78)</f>
        <v>48067.5</v>
      </c>
      <c r="H76" s="227">
        <f>SUM(H77:H78)</f>
        <v>51004.1</v>
      </c>
    </row>
    <row r="77" spans="1:8" ht="47.25">
      <c r="A77" s="230" t="s">
        <v>308</v>
      </c>
      <c r="B77" s="225" t="s">
        <v>685</v>
      </c>
      <c r="C77" s="226" t="s">
        <v>651</v>
      </c>
      <c r="D77" s="231" t="s">
        <v>98</v>
      </c>
      <c r="E77" s="200">
        <v>240</v>
      </c>
      <c r="F77" s="227">
        <v>0</v>
      </c>
      <c r="G77" s="227">
        <v>0</v>
      </c>
      <c r="H77" s="227">
        <v>0</v>
      </c>
    </row>
    <row r="78" spans="1:8" ht="15.75">
      <c r="A78" s="230" t="s">
        <v>310</v>
      </c>
      <c r="B78" s="225" t="s">
        <v>685</v>
      </c>
      <c r="C78" s="226" t="s">
        <v>651</v>
      </c>
      <c r="D78" s="231" t="s">
        <v>98</v>
      </c>
      <c r="E78" s="200">
        <v>610</v>
      </c>
      <c r="F78" s="227">
        <f>'приложение 5'!Q473</f>
        <v>43110.5</v>
      </c>
      <c r="G78" s="227">
        <f>'приложение 5'!R473</f>
        <v>48067.5</v>
      </c>
      <c r="H78" s="227">
        <f>'приложение 5'!S473</f>
        <v>51004.1</v>
      </c>
    </row>
    <row r="79" spans="1:8" ht="141.75" customHeight="1">
      <c r="A79" s="19" t="s">
        <v>473</v>
      </c>
      <c r="B79" s="225" t="s">
        <v>686</v>
      </c>
      <c r="C79" s="231"/>
      <c r="D79" s="231"/>
      <c r="E79" s="200"/>
      <c r="F79" s="227">
        <f>F80</f>
        <v>9253.3</v>
      </c>
      <c r="G79" s="227">
        <f>G80</f>
        <v>9253.3</v>
      </c>
      <c r="H79" s="227">
        <f>H80</f>
        <v>9253.3</v>
      </c>
    </row>
    <row r="80" spans="1:8" ht="15.75">
      <c r="A80" s="19" t="s">
        <v>310</v>
      </c>
      <c r="B80" s="225" t="s">
        <v>686</v>
      </c>
      <c r="C80" s="226" t="s">
        <v>651</v>
      </c>
      <c r="D80" s="226" t="s">
        <v>98</v>
      </c>
      <c r="E80" s="200">
        <v>610</v>
      </c>
      <c r="F80" s="227">
        <f>'приложение 5'!Q475</f>
        <v>9253.3</v>
      </c>
      <c r="G80" s="227">
        <f>'приложение 5'!R475</f>
        <v>9253.3</v>
      </c>
      <c r="H80" s="227">
        <f>'приложение 5'!S475</f>
        <v>9253.3</v>
      </c>
    </row>
    <row r="81" spans="1:8" ht="65.25" customHeight="1">
      <c r="A81" s="19" t="s">
        <v>387</v>
      </c>
      <c r="B81" s="225" t="s">
        <v>687</v>
      </c>
      <c r="C81" s="231"/>
      <c r="D81" s="231"/>
      <c r="E81" s="200"/>
      <c r="F81" s="227">
        <f>F82</f>
        <v>15900</v>
      </c>
      <c r="G81" s="227">
        <f>G82</f>
        <v>16536</v>
      </c>
      <c r="H81" s="227">
        <f>H82</f>
        <v>17197.4</v>
      </c>
    </row>
    <row r="82" spans="1:8" ht="15.75">
      <c r="A82" s="19" t="s">
        <v>310</v>
      </c>
      <c r="B82" s="225" t="s">
        <v>687</v>
      </c>
      <c r="C82" s="226" t="s">
        <v>651</v>
      </c>
      <c r="D82" s="226" t="s">
        <v>98</v>
      </c>
      <c r="E82" s="200">
        <v>610</v>
      </c>
      <c r="F82" s="227">
        <f>'приложение 5'!Q477</f>
        <v>15900</v>
      </c>
      <c r="G82" s="227">
        <f>'приложение 5'!R477</f>
        <v>16536</v>
      </c>
      <c r="H82" s="227">
        <f>'приложение 5'!S477</f>
        <v>17197.4</v>
      </c>
    </row>
    <row r="83" spans="1:8" ht="78.75" customHeight="1">
      <c r="A83" s="230" t="s">
        <v>57</v>
      </c>
      <c r="B83" s="225" t="s">
        <v>688</v>
      </c>
      <c r="C83" s="231"/>
      <c r="D83" s="231"/>
      <c r="E83" s="200"/>
      <c r="F83" s="227">
        <f>F84</f>
        <v>125538.9</v>
      </c>
      <c r="G83" s="227">
        <f>G84</f>
        <v>133068.6</v>
      </c>
      <c r="H83" s="227">
        <f>H84</f>
        <v>140784.3</v>
      </c>
    </row>
    <row r="84" spans="1:8" ht="15.75">
      <c r="A84" s="230" t="s">
        <v>310</v>
      </c>
      <c r="B84" s="225" t="s">
        <v>688</v>
      </c>
      <c r="C84" s="226" t="s">
        <v>651</v>
      </c>
      <c r="D84" s="231" t="s">
        <v>98</v>
      </c>
      <c r="E84" s="200">
        <v>610</v>
      </c>
      <c r="F84" s="227">
        <f>'приложение 5'!Q479</f>
        <v>125538.9</v>
      </c>
      <c r="G84" s="227">
        <f>'приложение 5'!R479</f>
        <v>133068.6</v>
      </c>
      <c r="H84" s="227">
        <f>'приложение 5'!S479</f>
        <v>140784.3</v>
      </c>
    </row>
    <row r="85" spans="1:8" s="372" customFormat="1" ht="99" customHeight="1">
      <c r="A85" s="367" t="s">
        <v>54</v>
      </c>
      <c r="B85" s="368" t="s">
        <v>699</v>
      </c>
      <c r="C85" s="369"/>
      <c r="D85" s="369"/>
      <c r="E85" s="370"/>
      <c r="F85" s="371">
        <f>SUM(F86:F88)</f>
        <v>7084.4</v>
      </c>
      <c r="G85" s="371">
        <f>SUM(G86:G88)</f>
        <v>7084.4</v>
      </c>
      <c r="H85" s="371">
        <f>SUM(H86:H88)</f>
        <v>7084.4</v>
      </c>
    </row>
    <row r="86" spans="1:8" s="372" customFormat="1" ht="47.25" customHeight="1">
      <c r="A86" s="367" t="s">
        <v>308</v>
      </c>
      <c r="B86" s="368" t="s">
        <v>699</v>
      </c>
      <c r="C86" s="373" t="s">
        <v>651</v>
      </c>
      <c r="D86" s="369" t="s">
        <v>96</v>
      </c>
      <c r="E86" s="370">
        <v>240</v>
      </c>
      <c r="F86" s="371">
        <f>'приложение 5'!Q522</f>
        <v>30.4</v>
      </c>
      <c r="G86" s="371">
        <f>'приложение 5'!R522</f>
        <v>30.4</v>
      </c>
      <c r="H86" s="371">
        <f>'приложение 5'!S522</f>
        <v>30.4</v>
      </c>
    </row>
    <row r="87" spans="1:8" s="372" customFormat="1" ht="35.25" customHeight="1">
      <c r="A87" s="367" t="s">
        <v>313</v>
      </c>
      <c r="B87" s="368" t="s">
        <v>699</v>
      </c>
      <c r="C87" s="373" t="s">
        <v>651</v>
      </c>
      <c r="D87" s="369" t="s">
        <v>96</v>
      </c>
      <c r="E87" s="370">
        <v>320</v>
      </c>
      <c r="F87" s="371">
        <f>'приложение 5'!Q523</f>
        <v>2406.6</v>
      </c>
      <c r="G87" s="371">
        <f>'приложение 5'!R523</f>
        <v>2406.6</v>
      </c>
      <c r="H87" s="371">
        <f>'приложение 5'!S523</f>
        <v>2406.6</v>
      </c>
    </row>
    <row r="88" spans="1:8" s="372" customFormat="1" ht="15.75">
      <c r="A88" s="367" t="s">
        <v>310</v>
      </c>
      <c r="B88" s="368" t="s">
        <v>699</v>
      </c>
      <c r="C88" s="373" t="s">
        <v>651</v>
      </c>
      <c r="D88" s="369" t="s">
        <v>96</v>
      </c>
      <c r="E88" s="370">
        <v>610</v>
      </c>
      <c r="F88" s="371">
        <f>'приложение 5'!Q524</f>
        <v>4647.4</v>
      </c>
      <c r="G88" s="371">
        <f>'приложение 5'!R524</f>
        <v>4647.4</v>
      </c>
      <c r="H88" s="371">
        <f>'приложение 5'!S524</f>
        <v>4647.4</v>
      </c>
    </row>
    <row r="89" spans="1:8" ht="66.75" customHeight="1">
      <c r="A89" s="19" t="s">
        <v>474</v>
      </c>
      <c r="B89" s="225" t="s">
        <v>689</v>
      </c>
      <c r="C89" s="231"/>
      <c r="D89" s="231"/>
      <c r="E89" s="200"/>
      <c r="F89" s="227">
        <f>F90</f>
        <v>9261.8</v>
      </c>
      <c r="G89" s="227">
        <f>G90</f>
        <v>9261.8</v>
      </c>
      <c r="H89" s="227">
        <f>H90</f>
        <v>9169</v>
      </c>
    </row>
    <row r="90" spans="1:8" ht="15.75">
      <c r="A90" s="17" t="s">
        <v>310</v>
      </c>
      <c r="B90" s="225" t="s">
        <v>689</v>
      </c>
      <c r="C90" s="226" t="s">
        <v>651</v>
      </c>
      <c r="D90" s="226" t="s">
        <v>98</v>
      </c>
      <c r="E90" s="200">
        <v>610</v>
      </c>
      <c r="F90" s="227">
        <f>'приложение 5'!Q481</f>
        <v>9261.8</v>
      </c>
      <c r="G90" s="227">
        <f>'приложение 5'!R481</f>
        <v>9261.8</v>
      </c>
      <c r="H90" s="227">
        <f>'приложение 5'!S481</f>
        <v>9169</v>
      </c>
    </row>
    <row r="91" spans="1:8" ht="31.5">
      <c r="A91" s="178" t="s">
        <v>506</v>
      </c>
      <c r="B91" s="19" t="s">
        <v>690</v>
      </c>
      <c r="C91" s="226"/>
      <c r="D91" s="226"/>
      <c r="E91" s="200"/>
      <c r="F91" s="227">
        <f>F92</f>
        <v>1439.6</v>
      </c>
      <c r="G91" s="227">
        <f>G92</f>
        <v>1439.6</v>
      </c>
      <c r="H91" s="227">
        <f>H92</f>
        <v>1439.6</v>
      </c>
    </row>
    <row r="92" spans="1:8" ht="15.75">
      <c r="A92" s="19" t="s">
        <v>310</v>
      </c>
      <c r="B92" s="19" t="s">
        <v>690</v>
      </c>
      <c r="C92" s="226" t="s">
        <v>651</v>
      </c>
      <c r="D92" s="226" t="s">
        <v>98</v>
      </c>
      <c r="E92" s="200">
        <v>610</v>
      </c>
      <c r="F92" s="227">
        <f>'приложение 5'!Q483</f>
        <v>1439.6</v>
      </c>
      <c r="G92" s="227">
        <f>'приложение 5'!R483</f>
        <v>1439.6</v>
      </c>
      <c r="H92" s="227">
        <f>'приложение 5'!S483</f>
        <v>1439.6</v>
      </c>
    </row>
    <row r="93" spans="1:8" ht="63" hidden="1">
      <c r="A93" s="19" t="s">
        <v>495</v>
      </c>
      <c r="B93" s="19" t="s">
        <v>496</v>
      </c>
      <c r="C93" s="226"/>
      <c r="D93" s="226"/>
      <c r="E93" s="200"/>
      <c r="F93" s="227" t="e">
        <f>F94</f>
        <v>#REF!</v>
      </c>
      <c r="G93" s="227" t="e">
        <f>G94</f>
        <v>#REF!</v>
      </c>
      <c r="H93" s="227" t="e">
        <f>H94</f>
        <v>#REF!</v>
      </c>
    </row>
    <row r="94" spans="1:8" ht="15.75" hidden="1">
      <c r="A94" s="19" t="s">
        <v>310</v>
      </c>
      <c r="B94" s="19" t="s">
        <v>496</v>
      </c>
      <c r="C94" s="226" t="s">
        <v>317</v>
      </c>
      <c r="D94" s="226" t="s">
        <v>98</v>
      </c>
      <c r="E94" s="200">
        <v>610</v>
      </c>
      <c r="F94" s="227" t="e">
        <f>'приложение 5'!#REF!</f>
        <v>#REF!</v>
      </c>
      <c r="G94" s="227" t="e">
        <f>'приложение 5'!#REF!</f>
        <v>#REF!</v>
      </c>
      <c r="H94" s="227" t="e">
        <f>'приложение 5'!#REF!</f>
        <v>#REF!</v>
      </c>
    </row>
    <row r="95" spans="1:8" ht="33" customHeight="1">
      <c r="A95" s="230" t="s">
        <v>343</v>
      </c>
      <c r="B95" s="225" t="s">
        <v>319</v>
      </c>
      <c r="C95" s="231"/>
      <c r="D95" s="231"/>
      <c r="E95" s="200"/>
      <c r="F95" s="227">
        <f>F96+F99+F101</f>
        <v>9817.7</v>
      </c>
      <c r="G95" s="227">
        <f>G96+G99+G101</f>
        <v>10405.5</v>
      </c>
      <c r="H95" s="227">
        <f>H96+H99+H101</f>
        <v>11003.6</v>
      </c>
    </row>
    <row r="96" spans="1:8" ht="34.5" customHeight="1">
      <c r="A96" s="230" t="s">
        <v>62</v>
      </c>
      <c r="B96" s="225" t="s">
        <v>695</v>
      </c>
      <c r="C96" s="231"/>
      <c r="D96" s="231"/>
      <c r="E96" s="200"/>
      <c r="F96" s="227">
        <f>F98+F97</f>
        <v>2723</v>
      </c>
      <c r="G96" s="227">
        <f>G98+G97</f>
        <v>2723</v>
      </c>
      <c r="H96" s="227">
        <f>H98+H97</f>
        <v>2723</v>
      </c>
    </row>
    <row r="97" spans="1:8" s="372" customFormat="1" ht="47.25">
      <c r="A97" s="367" t="s">
        <v>308</v>
      </c>
      <c r="B97" s="368" t="s">
        <v>695</v>
      </c>
      <c r="C97" s="373" t="s">
        <v>651</v>
      </c>
      <c r="D97" s="369" t="s">
        <v>96</v>
      </c>
      <c r="E97" s="370">
        <v>240</v>
      </c>
      <c r="F97" s="374">
        <f>'приложение 5'!Q527</f>
        <v>300</v>
      </c>
      <c r="G97" s="374">
        <f>'приложение 5'!R527</f>
        <v>300</v>
      </c>
      <c r="H97" s="374">
        <f>'приложение 5'!S527</f>
        <v>300</v>
      </c>
    </row>
    <row r="98" spans="1:8" s="372" customFormat="1" ht="60" customHeight="1">
      <c r="A98" s="375" t="s">
        <v>469</v>
      </c>
      <c r="B98" s="368" t="s">
        <v>695</v>
      </c>
      <c r="C98" s="373" t="s">
        <v>651</v>
      </c>
      <c r="D98" s="369" t="s">
        <v>96</v>
      </c>
      <c r="E98" s="370">
        <v>630</v>
      </c>
      <c r="F98" s="374">
        <f>'приложение 5'!Q528</f>
        <v>2423</v>
      </c>
      <c r="G98" s="374">
        <f>'приложение 5'!R528</f>
        <v>2423</v>
      </c>
      <c r="H98" s="374">
        <f>'приложение 5'!S528</f>
        <v>2423</v>
      </c>
    </row>
    <row r="99" spans="1:8" ht="24.75" customHeight="1">
      <c r="A99" s="230" t="s">
        <v>59</v>
      </c>
      <c r="B99" s="225" t="s">
        <v>696</v>
      </c>
      <c r="C99" s="231"/>
      <c r="D99" s="231"/>
      <c r="E99" s="200"/>
      <c r="F99" s="227">
        <f>F100</f>
        <v>3350.9</v>
      </c>
      <c r="G99" s="227">
        <f>G100</f>
        <v>3844.9</v>
      </c>
      <c r="H99" s="227">
        <f>H100</f>
        <v>4366.1</v>
      </c>
    </row>
    <row r="100" spans="1:8" ht="15.75">
      <c r="A100" s="230" t="s">
        <v>310</v>
      </c>
      <c r="B100" s="225" t="s">
        <v>696</v>
      </c>
      <c r="C100" s="226" t="s">
        <v>651</v>
      </c>
      <c r="D100" s="231" t="s">
        <v>99</v>
      </c>
      <c r="E100" s="200">
        <v>610</v>
      </c>
      <c r="F100" s="227">
        <f>'приложение 5'!Q494</f>
        <v>3350.9</v>
      </c>
      <c r="G100" s="227">
        <f>'приложение 5'!R494</f>
        <v>3844.9</v>
      </c>
      <c r="H100" s="227">
        <f>'приложение 5'!S494</f>
        <v>4366.1</v>
      </c>
    </row>
    <row r="101" spans="1:8" ht="61.5" customHeight="1">
      <c r="A101" s="4" t="s">
        <v>387</v>
      </c>
      <c r="B101" s="225" t="s">
        <v>697</v>
      </c>
      <c r="C101" s="231"/>
      <c r="D101" s="231"/>
      <c r="E101" s="200"/>
      <c r="F101" s="227">
        <f>F102</f>
        <v>3743.8</v>
      </c>
      <c r="G101" s="227">
        <f>G102</f>
        <v>3837.6</v>
      </c>
      <c r="H101" s="227">
        <f>H102</f>
        <v>3914.5</v>
      </c>
    </row>
    <row r="102" spans="1:8" ht="15.75">
      <c r="A102" s="4" t="s">
        <v>310</v>
      </c>
      <c r="B102" s="225" t="s">
        <v>697</v>
      </c>
      <c r="C102" s="226" t="s">
        <v>651</v>
      </c>
      <c r="D102" s="226" t="s">
        <v>99</v>
      </c>
      <c r="E102" s="200">
        <v>610</v>
      </c>
      <c r="F102" s="227">
        <f>'приложение 5'!Q496</f>
        <v>3743.8</v>
      </c>
      <c r="G102" s="227">
        <f>'приложение 5'!R496</f>
        <v>3837.6</v>
      </c>
      <c r="H102" s="227">
        <f>'приложение 5'!S496</f>
        <v>3914.5</v>
      </c>
    </row>
    <row r="103" spans="1:8" ht="49.5" customHeight="1" hidden="1">
      <c r="A103" s="4" t="s">
        <v>0</v>
      </c>
      <c r="B103" s="225" t="s">
        <v>414</v>
      </c>
      <c r="C103" s="226"/>
      <c r="D103" s="226"/>
      <c r="E103" s="200"/>
      <c r="F103" s="227" t="e">
        <f>F104</f>
        <v>#REF!</v>
      </c>
      <c r="G103" s="227" t="e">
        <f>G104</f>
        <v>#REF!</v>
      </c>
      <c r="H103" s="227" t="e">
        <f>H104</f>
        <v>#REF!</v>
      </c>
    </row>
    <row r="104" spans="1:8" ht="15.75" hidden="1">
      <c r="A104" s="4" t="s">
        <v>310</v>
      </c>
      <c r="B104" s="225" t="s">
        <v>414</v>
      </c>
      <c r="C104" s="226" t="s">
        <v>317</v>
      </c>
      <c r="D104" s="226" t="s">
        <v>99</v>
      </c>
      <c r="E104" s="200">
        <v>610</v>
      </c>
      <c r="F104" s="227" t="e">
        <f>'приложение 5'!#REF!</f>
        <v>#REF!</v>
      </c>
      <c r="G104" s="227" t="e">
        <f>'приложение 5'!#REF!</f>
        <v>#REF!</v>
      </c>
      <c r="H104" s="227" t="e">
        <f>'приложение 5'!#REF!</f>
        <v>#REF!</v>
      </c>
    </row>
    <row r="105" spans="1:8" ht="38.25" customHeight="1">
      <c r="A105" s="233" t="s">
        <v>639</v>
      </c>
      <c r="B105" s="225" t="s">
        <v>320</v>
      </c>
      <c r="C105" s="231"/>
      <c r="D105" s="231"/>
      <c r="E105" s="200"/>
      <c r="F105" s="227">
        <f aca="true" t="shared" si="8" ref="F105:H106">F106</f>
        <v>55</v>
      </c>
      <c r="G105" s="227">
        <f t="shared" si="8"/>
        <v>55</v>
      </c>
      <c r="H105" s="227">
        <f t="shared" si="8"/>
        <v>55</v>
      </c>
    </row>
    <row r="106" spans="1:8" ht="31.5">
      <c r="A106" s="230" t="s">
        <v>62</v>
      </c>
      <c r="B106" s="225" t="s">
        <v>698</v>
      </c>
      <c r="C106" s="231"/>
      <c r="D106" s="231"/>
      <c r="E106" s="200"/>
      <c r="F106" s="227">
        <f t="shared" si="8"/>
        <v>55</v>
      </c>
      <c r="G106" s="227">
        <f t="shared" si="8"/>
        <v>55</v>
      </c>
      <c r="H106" s="227">
        <f t="shared" si="8"/>
        <v>55</v>
      </c>
    </row>
    <row r="107" spans="1:8" ht="33" customHeight="1">
      <c r="A107" s="230" t="s">
        <v>308</v>
      </c>
      <c r="B107" s="225" t="s">
        <v>698</v>
      </c>
      <c r="C107" s="226" t="s">
        <v>651</v>
      </c>
      <c r="D107" s="231" t="s">
        <v>96</v>
      </c>
      <c r="E107" s="200">
        <v>240</v>
      </c>
      <c r="F107" s="267">
        <f>'приложение 5'!Q531</f>
        <v>55</v>
      </c>
      <c r="G107" s="267">
        <f>'приложение 5'!R531</f>
        <v>55</v>
      </c>
      <c r="H107" s="267">
        <f>'приложение 5'!S531</f>
        <v>55</v>
      </c>
    </row>
    <row r="108" spans="1:8" ht="32.25" customHeight="1">
      <c r="A108" s="230" t="s">
        <v>373</v>
      </c>
      <c r="B108" s="225" t="s">
        <v>700</v>
      </c>
      <c r="C108" s="231"/>
      <c r="D108" s="231"/>
      <c r="E108" s="200"/>
      <c r="F108" s="227">
        <f>F109+F114</f>
        <v>5021.2</v>
      </c>
      <c r="G108" s="227">
        <f>G109+G114</f>
        <v>5259.900000000001</v>
      </c>
      <c r="H108" s="227">
        <f>H109+H114</f>
        <v>5382.2</v>
      </c>
    </row>
    <row r="109" spans="1:8" ht="31.5">
      <c r="A109" s="230" t="s">
        <v>62</v>
      </c>
      <c r="B109" s="225" t="s">
        <v>701</v>
      </c>
      <c r="C109" s="231"/>
      <c r="D109" s="231"/>
      <c r="E109" s="200"/>
      <c r="F109" s="227">
        <f>SUM(F110:F111)</f>
        <v>3951.2</v>
      </c>
      <c r="G109" s="227">
        <f>SUM(G110:G111)</f>
        <v>4147.1</v>
      </c>
      <c r="H109" s="227">
        <f>SUM(H110:H111)</f>
        <v>4224.9</v>
      </c>
    </row>
    <row r="110" spans="1:8" ht="33.75" customHeight="1">
      <c r="A110" s="230" t="s">
        <v>211</v>
      </c>
      <c r="B110" s="225" t="s">
        <v>701</v>
      </c>
      <c r="C110" s="226" t="s">
        <v>651</v>
      </c>
      <c r="D110" s="231" t="s">
        <v>96</v>
      </c>
      <c r="E110" s="200">
        <v>120</v>
      </c>
      <c r="F110" s="227">
        <f>'приложение 5'!Q534</f>
        <v>3607.6</v>
      </c>
      <c r="G110" s="227">
        <f>'приложение 5'!R534</f>
        <v>3751.9</v>
      </c>
      <c r="H110" s="227">
        <f>'приложение 5'!S534</f>
        <v>3902</v>
      </c>
    </row>
    <row r="111" spans="1:8" ht="36" customHeight="1">
      <c r="A111" s="230" t="s">
        <v>308</v>
      </c>
      <c r="B111" s="225" t="s">
        <v>701</v>
      </c>
      <c r="C111" s="226" t="s">
        <v>651</v>
      </c>
      <c r="D111" s="231" t="s">
        <v>96</v>
      </c>
      <c r="E111" s="200">
        <v>240</v>
      </c>
      <c r="F111" s="227">
        <f>'приложение 5'!Q535</f>
        <v>343.6</v>
      </c>
      <c r="G111" s="227">
        <f>'приложение 5'!R535</f>
        <v>395.2</v>
      </c>
      <c r="H111" s="227">
        <f>'приложение 5'!S535</f>
        <v>322.9</v>
      </c>
    </row>
    <row r="112" spans="1:8" ht="48.75" customHeight="1" hidden="1">
      <c r="A112" s="223" t="s">
        <v>487</v>
      </c>
      <c r="B112" s="225" t="s">
        <v>488</v>
      </c>
      <c r="C112" s="231"/>
      <c r="D112" s="231"/>
      <c r="E112" s="200"/>
      <c r="F112" s="227" t="e">
        <f>F113</f>
        <v>#REF!</v>
      </c>
      <c r="G112" s="227" t="e">
        <f>G113</f>
        <v>#REF!</v>
      </c>
      <c r="H112" s="227" t="e">
        <f>H113</f>
        <v>#REF!</v>
      </c>
    </row>
    <row r="113" spans="1:8" ht="33.75" customHeight="1" hidden="1">
      <c r="A113" s="21" t="s">
        <v>211</v>
      </c>
      <c r="B113" s="225" t="s">
        <v>488</v>
      </c>
      <c r="C113" s="226" t="s">
        <v>317</v>
      </c>
      <c r="D113" s="226" t="s">
        <v>96</v>
      </c>
      <c r="E113" s="200">
        <v>120</v>
      </c>
      <c r="F113" s="227" t="e">
        <f>'приложение 5'!#REF!</f>
        <v>#REF!</v>
      </c>
      <c r="G113" s="227" t="e">
        <f>'приложение 5'!#REF!</f>
        <v>#REF!</v>
      </c>
      <c r="H113" s="227" t="e">
        <f>'приложение 5'!#REF!</f>
        <v>#REF!</v>
      </c>
    </row>
    <row r="114" spans="1:8" ht="52.5" customHeight="1">
      <c r="A114" s="181" t="s">
        <v>387</v>
      </c>
      <c r="B114" s="225" t="s">
        <v>702</v>
      </c>
      <c r="C114" s="231"/>
      <c r="D114" s="231"/>
      <c r="E114" s="200"/>
      <c r="F114" s="227">
        <f>F115</f>
        <v>1070</v>
      </c>
      <c r="G114" s="227">
        <f>G115</f>
        <v>1112.8</v>
      </c>
      <c r="H114" s="227">
        <f>H115</f>
        <v>1157.3</v>
      </c>
    </row>
    <row r="115" spans="1:8" ht="29.25" customHeight="1">
      <c r="A115" s="21" t="s">
        <v>211</v>
      </c>
      <c r="B115" s="225" t="s">
        <v>702</v>
      </c>
      <c r="C115" s="226" t="s">
        <v>651</v>
      </c>
      <c r="D115" s="226" t="s">
        <v>96</v>
      </c>
      <c r="E115" s="200">
        <v>120</v>
      </c>
      <c r="F115" s="227">
        <f>'приложение 5'!Q537</f>
        <v>1070</v>
      </c>
      <c r="G115" s="227">
        <f>'приложение 5'!R537</f>
        <v>1112.8</v>
      </c>
      <c r="H115" s="227">
        <f>'приложение 5'!S537</f>
        <v>1157.3</v>
      </c>
    </row>
    <row r="116" spans="1:8" ht="78.75" customHeight="1" hidden="1">
      <c r="A116" s="230" t="s">
        <v>191</v>
      </c>
      <c r="B116" s="225" t="s">
        <v>326</v>
      </c>
      <c r="C116" s="231"/>
      <c r="D116" s="231"/>
      <c r="E116" s="200"/>
      <c r="F116" s="227" t="e">
        <f>SUM(F117:F119)</f>
        <v>#REF!</v>
      </c>
      <c r="G116" s="227" t="e">
        <f>SUM(G117:G119)</f>
        <v>#REF!</v>
      </c>
      <c r="H116" s="227" t="e">
        <f>SUM(H117:H119)</f>
        <v>#REF!</v>
      </c>
    </row>
    <row r="117" spans="1:8" ht="25.5" customHeight="1" hidden="1">
      <c r="A117" s="230" t="s">
        <v>311</v>
      </c>
      <c r="B117" s="225" t="s">
        <v>326</v>
      </c>
      <c r="C117" s="231" t="s">
        <v>317</v>
      </c>
      <c r="D117" s="231" t="s">
        <v>96</v>
      </c>
      <c r="E117" s="200">
        <v>110</v>
      </c>
      <c r="F117" s="227" t="e">
        <f>'приложение 5'!#REF!</f>
        <v>#REF!</v>
      </c>
      <c r="G117" s="227" t="e">
        <f>'приложение 5'!#REF!</f>
        <v>#REF!</v>
      </c>
      <c r="H117" s="227" t="e">
        <f>'приложение 5'!#REF!</f>
        <v>#REF!</v>
      </c>
    </row>
    <row r="118" spans="1:8" ht="41.25" customHeight="1" hidden="1">
      <c r="A118" s="230" t="s">
        <v>308</v>
      </c>
      <c r="B118" s="225" t="s">
        <v>326</v>
      </c>
      <c r="C118" s="231" t="s">
        <v>317</v>
      </c>
      <c r="D118" s="231" t="s">
        <v>96</v>
      </c>
      <c r="E118" s="200">
        <v>240</v>
      </c>
      <c r="F118" s="227" t="e">
        <f>'приложение 5'!#REF!</f>
        <v>#REF!</v>
      </c>
      <c r="G118" s="227" t="e">
        <f>'приложение 5'!#REF!</f>
        <v>#REF!</v>
      </c>
      <c r="H118" s="227" t="e">
        <f>'приложение 5'!#REF!</f>
        <v>#REF!</v>
      </c>
    </row>
    <row r="119" spans="1:8" ht="15.75" hidden="1">
      <c r="A119" s="10" t="s">
        <v>309</v>
      </c>
      <c r="B119" s="225" t="s">
        <v>326</v>
      </c>
      <c r="C119" s="231" t="s">
        <v>317</v>
      </c>
      <c r="D119" s="231" t="s">
        <v>96</v>
      </c>
      <c r="E119" s="200">
        <v>850</v>
      </c>
      <c r="F119" s="227" t="e">
        <f>'приложение 5'!#REF!</f>
        <v>#REF!</v>
      </c>
      <c r="G119" s="227" t="e">
        <f>'приложение 5'!#REF!</f>
        <v>#REF!</v>
      </c>
      <c r="H119" s="227" t="e">
        <f>'приложение 5'!#REF!</f>
        <v>#REF!</v>
      </c>
    </row>
    <row r="120" spans="1:8" ht="45" customHeight="1">
      <c r="A120" s="233" t="s">
        <v>424</v>
      </c>
      <c r="B120" s="225" t="s">
        <v>691</v>
      </c>
      <c r="C120" s="231"/>
      <c r="D120" s="231"/>
      <c r="E120" s="200"/>
      <c r="F120" s="227">
        <f aca="true" t="shared" si="9" ref="F120:H121">F121</f>
        <v>4390.7</v>
      </c>
      <c r="G120" s="227">
        <f t="shared" si="9"/>
        <v>6630.3</v>
      </c>
      <c r="H120" s="227">
        <f t="shared" si="9"/>
        <v>0</v>
      </c>
    </row>
    <row r="121" spans="1:8" ht="90" customHeight="1">
      <c r="A121" s="230" t="s">
        <v>300</v>
      </c>
      <c r="B121" s="225" t="s">
        <v>692</v>
      </c>
      <c r="C121" s="231"/>
      <c r="D121" s="231"/>
      <c r="E121" s="200"/>
      <c r="F121" s="227">
        <f t="shared" si="9"/>
        <v>4390.7</v>
      </c>
      <c r="G121" s="227">
        <f t="shared" si="9"/>
        <v>6630.3</v>
      </c>
      <c r="H121" s="227">
        <f t="shared" si="9"/>
        <v>0</v>
      </c>
    </row>
    <row r="122" spans="1:8" ht="15.75">
      <c r="A122" s="230" t="s">
        <v>310</v>
      </c>
      <c r="B122" s="225" t="s">
        <v>692</v>
      </c>
      <c r="C122" s="226" t="s">
        <v>651</v>
      </c>
      <c r="D122" s="226" t="s">
        <v>98</v>
      </c>
      <c r="E122" s="200">
        <v>610</v>
      </c>
      <c r="F122" s="227">
        <f>'приложение 5'!Q486</f>
        <v>4390.7</v>
      </c>
      <c r="G122" s="227">
        <f>'приложение 5'!R486</f>
        <v>6630.3</v>
      </c>
      <c r="H122" s="227">
        <f>'приложение 5'!S486</f>
        <v>0</v>
      </c>
    </row>
    <row r="123" spans="1:8" ht="31.5">
      <c r="A123" s="233" t="s">
        <v>328</v>
      </c>
      <c r="B123" s="225" t="s">
        <v>693</v>
      </c>
      <c r="C123" s="231"/>
      <c r="D123" s="226"/>
      <c r="E123" s="200"/>
      <c r="F123" s="227">
        <f aca="true" t="shared" si="10" ref="F123:H124">F124</f>
        <v>0</v>
      </c>
      <c r="G123" s="227">
        <f t="shared" si="10"/>
        <v>3633.2</v>
      </c>
      <c r="H123" s="227">
        <f t="shared" si="10"/>
        <v>0</v>
      </c>
    </row>
    <row r="124" spans="1:8" ht="47.25" customHeight="1">
      <c r="A124" s="230" t="s">
        <v>327</v>
      </c>
      <c r="B124" s="225" t="s">
        <v>694</v>
      </c>
      <c r="C124" s="231"/>
      <c r="D124" s="226"/>
      <c r="E124" s="200"/>
      <c r="F124" s="227">
        <f t="shared" si="10"/>
        <v>0</v>
      </c>
      <c r="G124" s="227">
        <f t="shared" si="10"/>
        <v>3633.2</v>
      </c>
      <c r="H124" s="227">
        <f t="shared" si="10"/>
        <v>0</v>
      </c>
    </row>
    <row r="125" spans="1:8" ht="15.75">
      <c r="A125" s="230" t="s">
        <v>310</v>
      </c>
      <c r="B125" s="225" t="s">
        <v>694</v>
      </c>
      <c r="C125" s="226" t="s">
        <v>651</v>
      </c>
      <c r="D125" s="226" t="s">
        <v>98</v>
      </c>
      <c r="E125" s="200">
        <v>610</v>
      </c>
      <c r="F125" s="227">
        <f>'приложение 5'!Q489</f>
        <v>0</v>
      </c>
      <c r="G125" s="227">
        <f>'приложение 5'!R489</f>
        <v>3633.2</v>
      </c>
      <c r="H125" s="227">
        <f>'приложение 5'!S489</f>
        <v>0</v>
      </c>
    </row>
    <row r="126" spans="1:8" s="265" customFormat="1" ht="47.25">
      <c r="A126" s="57" t="s">
        <v>586</v>
      </c>
      <c r="B126" s="248" t="s">
        <v>704</v>
      </c>
      <c r="C126" s="263"/>
      <c r="D126" s="263"/>
      <c r="E126" s="248"/>
      <c r="F126" s="264">
        <f>F127+F139+F130+F133+F136+F144</f>
        <v>7636.799999999999</v>
      </c>
      <c r="G126" s="264">
        <f>G127+G139+G130+G133+G136+G144</f>
        <v>8740.1</v>
      </c>
      <c r="H126" s="264">
        <f>H127+H139+H130+H133+H136+H144</f>
        <v>9005.1</v>
      </c>
    </row>
    <row r="127" spans="1:8" ht="63">
      <c r="A127" s="99" t="s">
        <v>68</v>
      </c>
      <c r="B127" s="225" t="s">
        <v>705</v>
      </c>
      <c r="C127" s="231"/>
      <c r="D127" s="226"/>
      <c r="E127" s="200"/>
      <c r="F127" s="227">
        <f aca="true" t="shared" si="11" ref="F127:H128">F128</f>
        <v>35</v>
      </c>
      <c r="G127" s="227">
        <f t="shared" si="11"/>
        <v>35</v>
      </c>
      <c r="H127" s="227">
        <f t="shared" si="11"/>
        <v>35</v>
      </c>
    </row>
    <row r="128" spans="1:8" ht="15.75">
      <c r="A128" s="99" t="s">
        <v>9</v>
      </c>
      <c r="B128" s="225" t="s">
        <v>705</v>
      </c>
      <c r="C128" s="231"/>
      <c r="D128" s="226"/>
      <c r="E128" s="200"/>
      <c r="F128" s="227">
        <f t="shared" si="11"/>
        <v>35</v>
      </c>
      <c r="G128" s="227">
        <f t="shared" si="11"/>
        <v>35</v>
      </c>
      <c r="H128" s="227">
        <f t="shared" si="11"/>
        <v>35</v>
      </c>
    </row>
    <row r="129" spans="1:8" ht="15.75">
      <c r="A129" s="99" t="s">
        <v>310</v>
      </c>
      <c r="B129" s="225" t="s">
        <v>705</v>
      </c>
      <c r="C129" s="226" t="s">
        <v>672</v>
      </c>
      <c r="D129" s="226" t="s">
        <v>100</v>
      </c>
      <c r="E129" s="200">
        <v>610</v>
      </c>
      <c r="F129" s="227">
        <f>'приложение 5'!Q163</f>
        <v>35</v>
      </c>
      <c r="G129" s="227">
        <f>'приложение 5'!R163</f>
        <v>35</v>
      </c>
      <c r="H129" s="227">
        <f>'приложение 5'!S163</f>
        <v>35</v>
      </c>
    </row>
    <row r="130" spans="1:8" ht="31.5">
      <c r="A130" s="99" t="s">
        <v>433</v>
      </c>
      <c r="B130" s="225" t="s">
        <v>706</v>
      </c>
      <c r="C130" s="231"/>
      <c r="D130" s="226"/>
      <c r="E130" s="200"/>
      <c r="F130" s="227">
        <f aca="true" t="shared" si="12" ref="F130:H131">F131</f>
        <v>75</v>
      </c>
      <c r="G130" s="227">
        <f t="shared" si="12"/>
        <v>75</v>
      </c>
      <c r="H130" s="227">
        <f t="shared" si="12"/>
        <v>75</v>
      </c>
    </row>
    <row r="131" spans="1:8" ht="15.75">
      <c r="A131" s="99" t="s">
        <v>9</v>
      </c>
      <c r="B131" s="225" t="s">
        <v>707</v>
      </c>
      <c r="C131" s="231"/>
      <c r="D131" s="226"/>
      <c r="E131" s="200"/>
      <c r="F131" s="227">
        <f t="shared" si="12"/>
        <v>75</v>
      </c>
      <c r="G131" s="227">
        <f t="shared" si="12"/>
        <v>75</v>
      </c>
      <c r="H131" s="227">
        <f t="shared" si="12"/>
        <v>75</v>
      </c>
    </row>
    <row r="132" spans="1:8" ht="15.75">
      <c r="A132" s="99" t="s">
        <v>310</v>
      </c>
      <c r="B132" s="225" t="s">
        <v>707</v>
      </c>
      <c r="C132" s="226" t="s">
        <v>672</v>
      </c>
      <c r="D132" s="226" t="s">
        <v>100</v>
      </c>
      <c r="E132" s="200">
        <v>610</v>
      </c>
      <c r="F132" s="227">
        <f>'приложение 5'!Q166</f>
        <v>75</v>
      </c>
      <c r="G132" s="227">
        <f>'приложение 5'!R166</f>
        <v>75</v>
      </c>
      <c r="H132" s="227">
        <f>'приложение 5'!S166</f>
        <v>75</v>
      </c>
    </row>
    <row r="133" spans="1:8" ht="31.5">
      <c r="A133" s="99" t="s">
        <v>475</v>
      </c>
      <c r="B133" s="225" t="s">
        <v>708</v>
      </c>
      <c r="C133" s="226"/>
      <c r="D133" s="226"/>
      <c r="E133" s="200"/>
      <c r="F133" s="227">
        <f aca="true" t="shared" si="13" ref="F133:H134">F134</f>
        <v>10</v>
      </c>
      <c r="G133" s="227">
        <f t="shared" si="13"/>
        <v>10</v>
      </c>
      <c r="H133" s="227">
        <f t="shared" si="13"/>
        <v>10</v>
      </c>
    </row>
    <row r="134" spans="1:8" ht="15.75">
      <c r="A134" s="99" t="s">
        <v>9</v>
      </c>
      <c r="B134" s="225" t="s">
        <v>709</v>
      </c>
      <c r="C134" s="226"/>
      <c r="D134" s="226"/>
      <c r="E134" s="200"/>
      <c r="F134" s="227">
        <f t="shared" si="13"/>
        <v>10</v>
      </c>
      <c r="G134" s="227">
        <f t="shared" si="13"/>
        <v>10</v>
      </c>
      <c r="H134" s="227">
        <f t="shared" si="13"/>
        <v>10</v>
      </c>
    </row>
    <row r="135" spans="1:8" ht="15.75">
      <c r="A135" s="99" t="s">
        <v>310</v>
      </c>
      <c r="B135" s="225" t="s">
        <v>709</v>
      </c>
      <c r="C135" s="226" t="s">
        <v>672</v>
      </c>
      <c r="D135" s="226" t="s">
        <v>100</v>
      </c>
      <c r="E135" s="200">
        <v>610</v>
      </c>
      <c r="F135" s="227">
        <f>'приложение 5'!Q169</f>
        <v>10</v>
      </c>
      <c r="G135" s="227">
        <f>'приложение 5'!R169</f>
        <v>10</v>
      </c>
      <c r="H135" s="227">
        <f>'приложение 5'!S169</f>
        <v>10</v>
      </c>
    </row>
    <row r="136" spans="1:8" ht="63">
      <c r="A136" s="99" t="s">
        <v>476</v>
      </c>
      <c r="B136" s="225" t="s">
        <v>710</v>
      </c>
      <c r="C136" s="226"/>
      <c r="D136" s="226"/>
      <c r="E136" s="200"/>
      <c r="F136" s="227">
        <f aca="true" t="shared" si="14" ref="F136:H137">F137</f>
        <v>40</v>
      </c>
      <c r="G136" s="227">
        <f t="shared" si="14"/>
        <v>40</v>
      </c>
      <c r="H136" s="227">
        <f t="shared" si="14"/>
        <v>40</v>
      </c>
    </row>
    <row r="137" spans="1:8" ht="15.75">
      <c r="A137" s="99" t="s">
        <v>9</v>
      </c>
      <c r="B137" s="225" t="s">
        <v>711</v>
      </c>
      <c r="C137" s="226"/>
      <c r="D137" s="226"/>
      <c r="E137" s="200"/>
      <c r="F137" s="227">
        <f t="shared" si="14"/>
        <v>40</v>
      </c>
      <c r="G137" s="227">
        <f t="shared" si="14"/>
        <v>40</v>
      </c>
      <c r="H137" s="227">
        <f t="shared" si="14"/>
        <v>40</v>
      </c>
    </row>
    <row r="138" spans="1:8" ht="15.75">
      <c r="A138" s="99" t="s">
        <v>310</v>
      </c>
      <c r="B138" s="225" t="s">
        <v>711</v>
      </c>
      <c r="C138" s="226" t="s">
        <v>672</v>
      </c>
      <c r="D138" s="226" t="s">
        <v>100</v>
      </c>
      <c r="E138" s="200">
        <v>610</v>
      </c>
      <c r="F138" s="227">
        <f>'приложение 5'!Q172</f>
        <v>40</v>
      </c>
      <c r="G138" s="227">
        <f>'приложение 5'!R172</f>
        <v>40</v>
      </c>
      <c r="H138" s="227">
        <f>'приложение 5'!S172</f>
        <v>40</v>
      </c>
    </row>
    <row r="139" spans="1:8" ht="31.5">
      <c r="A139" s="4" t="s">
        <v>279</v>
      </c>
      <c r="B139" s="225" t="s">
        <v>712</v>
      </c>
      <c r="C139" s="231"/>
      <c r="D139" s="226"/>
      <c r="E139" s="200"/>
      <c r="F139" s="227">
        <f>F140+F142</f>
        <v>7336.799999999999</v>
      </c>
      <c r="G139" s="227">
        <f>G140+G142</f>
        <v>8440.1</v>
      </c>
      <c r="H139" s="227">
        <f>H140+H142</f>
        <v>8705.1</v>
      </c>
    </row>
    <row r="140" spans="1:8" ht="15.75">
      <c r="A140" s="4" t="s">
        <v>9</v>
      </c>
      <c r="B140" s="225" t="s">
        <v>713</v>
      </c>
      <c r="C140" s="231"/>
      <c r="D140" s="226"/>
      <c r="E140" s="200"/>
      <c r="F140" s="227">
        <f>F141</f>
        <v>3754.6</v>
      </c>
      <c r="G140" s="227">
        <f>G141</f>
        <v>4600</v>
      </c>
      <c r="H140" s="227">
        <f>H141</f>
        <v>4600</v>
      </c>
    </row>
    <row r="141" spans="1:8" ht="15.75">
      <c r="A141" s="4" t="s">
        <v>310</v>
      </c>
      <c r="B141" s="225" t="s">
        <v>713</v>
      </c>
      <c r="C141" s="226" t="s">
        <v>672</v>
      </c>
      <c r="D141" s="226" t="s">
        <v>100</v>
      </c>
      <c r="E141" s="200">
        <v>610</v>
      </c>
      <c r="F141" s="227">
        <f>'приложение 5'!Q175</f>
        <v>3754.6</v>
      </c>
      <c r="G141" s="227">
        <f>'приложение 5'!R175</f>
        <v>4600</v>
      </c>
      <c r="H141" s="227">
        <f>'приложение 5'!S175</f>
        <v>4600</v>
      </c>
    </row>
    <row r="142" spans="1:8" ht="63">
      <c r="A142" s="4" t="s">
        <v>387</v>
      </c>
      <c r="B142" s="225" t="s">
        <v>714</v>
      </c>
      <c r="C142" s="231"/>
      <c r="D142" s="226"/>
      <c r="E142" s="200"/>
      <c r="F142" s="227">
        <f>F143</f>
        <v>3582.2</v>
      </c>
      <c r="G142" s="227">
        <f>G143</f>
        <v>3840.1</v>
      </c>
      <c r="H142" s="227">
        <f>H143</f>
        <v>4105.1</v>
      </c>
    </row>
    <row r="143" spans="1:8" ht="15.75">
      <c r="A143" s="4" t="s">
        <v>310</v>
      </c>
      <c r="B143" s="225" t="s">
        <v>714</v>
      </c>
      <c r="C143" s="226" t="s">
        <v>672</v>
      </c>
      <c r="D143" s="226" t="s">
        <v>100</v>
      </c>
      <c r="E143" s="200">
        <v>610</v>
      </c>
      <c r="F143" s="227">
        <f>'приложение 5'!Q177</f>
        <v>3582.2</v>
      </c>
      <c r="G143" s="227">
        <f>'приложение 5'!R177</f>
        <v>3840.1</v>
      </c>
      <c r="H143" s="227">
        <f>'приложение 5'!S177</f>
        <v>4105.1</v>
      </c>
    </row>
    <row r="144" spans="1:8" ht="47.25">
      <c r="A144" s="4" t="s">
        <v>26</v>
      </c>
      <c r="B144" s="225" t="s">
        <v>715</v>
      </c>
      <c r="C144" s="231"/>
      <c r="D144" s="226"/>
      <c r="E144" s="200"/>
      <c r="F144" s="227">
        <f aca="true" t="shared" si="15" ref="F144:H145">F145</f>
        <v>140</v>
      </c>
      <c r="G144" s="227">
        <f t="shared" si="15"/>
        <v>140</v>
      </c>
      <c r="H144" s="227">
        <f t="shared" si="15"/>
        <v>140</v>
      </c>
    </row>
    <row r="145" spans="1:8" ht="15.75">
      <c r="A145" s="4" t="s">
        <v>9</v>
      </c>
      <c r="B145" s="225" t="s">
        <v>716</v>
      </c>
      <c r="C145" s="231"/>
      <c r="D145" s="226"/>
      <c r="E145" s="200"/>
      <c r="F145" s="227">
        <f t="shared" si="15"/>
        <v>140</v>
      </c>
      <c r="G145" s="227">
        <f t="shared" si="15"/>
        <v>140</v>
      </c>
      <c r="H145" s="227">
        <f t="shared" si="15"/>
        <v>140</v>
      </c>
    </row>
    <row r="146" spans="1:8" ht="15.75">
      <c r="A146" s="4" t="s">
        <v>310</v>
      </c>
      <c r="B146" s="225" t="s">
        <v>716</v>
      </c>
      <c r="C146" s="226" t="s">
        <v>672</v>
      </c>
      <c r="D146" s="226" t="s">
        <v>100</v>
      </c>
      <c r="E146" s="200">
        <v>610</v>
      </c>
      <c r="F146" s="227">
        <f>'приложение 5'!Q180</f>
        <v>140</v>
      </c>
      <c r="G146" s="227">
        <f>'приложение 5'!R180</f>
        <v>140</v>
      </c>
      <c r="H146" s="227">
        <f>'приложение 5'!S180</f>
        <v>140</v>
      </c>
    </row>
    <row r="147" spans="1:8" s="265" customFormat="1" ht="47.25">
      <c r="A147" s="377" t="s">
        <v>594</v>
      </c>
      <c r="B147" s="248" t="s">
        <v>717</v>
      </c>
      <c r="C147" s="263"/>
      <c r="D147" s="263"/>
      <c r="E147" s="248"/>
      <c r="F147" s="264">
        <f>F148</f>
        <v>141038.8</v>
      </c>
      <c r="G147" s="264">
        <f aca="true" t="shared" si="16" ref="G147:H149">G148</f>
        <v>0</v>
      </c>
      <c r="H147" s="264">
        <f t="shared" si="16"/>
        <v>0</v>
      </c>
    </row>
    <row r="148" spans="1:8" ht="63">
      <c r="A148" s="337" t="s">
        <v>399</v>
      </c>
      <c r="B148" s="225" t="s">
        <v>718</v>
      </c>
      <c r="C148" s="231"/>
      <c r="D148" s="226"/>
      <c r="E148" s="200"/>
      <c r="F148" s="227">
        <f>F149</f>
        <v>141038.8</v>
      </c>
      <c r="G148" s="227">
        <f t="shared" si="16"/>
        <v>0</v>
      </c>
      <c r="H148" s="227">
        <f t="shared" si="16"/>
        <v>0</v>
      </c>
    </row>
    <row r="149" spans="1:8" ht="31.5">
      <c r="A149" s="337" t="s">
        <v>595</v>
      </c>
      <c r="B149" s="225" t="s">
        <v>719</v>
      </c>
      <c r="C149" s="231"/>
      <c r="D149" s="226"/>
      <c r="E149" s="200"/>
      <c r="F149" s="227">
        <f>F150</f>
        <v>141038.8</v>
      </c>
      <c r="G149" s="227">
        <f t="shared" si="16"/>
        <v>0</v>
      </c>
      <c r="H149" s="227">
        <f t="shared" si="16"/>
        <v>0</v>
      </c>
    </row>
    <row r="150" spans="1:8" ht="47.25">
      <c r="A150" s="4" t="s">
        <v>308</v>
      </c>
      <c r="B150" s="225" t="s">
        <v>719</v>
      </c>
      <c r="C150" s="226" t="s">
        <v>672</v>
      </c>
      <c r="D150" s="226" t="s">
        <v>162</v>
      </c>
      <c r="E150" s="200">
        <v>240</v>
      </c>
      <c r="F150" s="227">
        <f>'приложение 5'!Q217</f>
        <v>141038.8</v>
      </c>
      <c r="G150" s="227">
        <f>'приложение 5'!R217</f>
        <v>0</v>
      </c>
      <c r="H150" s="227">
        <f>'приложение 5'!S217</f>
        <v>0</v>
      </c>
    </row>
    <row r="151" spans="1:8" s="265" customFormat="1" ht="51" customHeight="1">
      <c r="A151" s="57" t="s">
        <v>628</v>
      </c>
      <c r="B151" s="248" t="s">
        <v>720</v>
      </c>
      <c r="C151" s="263"/>
      <c r="D151" s="263"/>
      <c r="E151" s="248"/>
      <c r="F151" s="264">
        <f>F152+F160+F176</f>
        <v>27262.1</v>
      </c>
      <c r="G151" s="264">
        <f>G152+G160+G176</f>
        <v>28784.1</v>
      </c>
      <c r="H151" s="264">
        <f>H152+H160+H176</f>
        <v>29839.4</v>
      </c>
    </row>
    <row r="152" spans="1:8" ht="49.5" customHeight="1">
      <c r="A152" s="10" t="s">
        <v>629</v>
      </c>
      <c r="B152" s="225" t="s">
        <v>721</v>
      </c>
      <c r="C152" s="231"/>
      <c r="D152" s="231"/>
      <c r="E152" s="200"/>
      <c r="F152" s="227">
        <f>F153</f>
        <v>20</v>
      </c>
      <c r="G152" s="227">
        <f aca="true" t="shared" si="17" ref="G152:H154">G153</f>
        <v>20</v>
      </c>
      <c r="H152" s="227">
        <f t="shared" si="17"/>
        <v>20</v>
      </c>
    </row>
    <row r="153" spans="1:8" ht="60" customHeight="1">
      <c r="A153" s="10" t="s">
        <v>630</v>
      </c>
      <c r="B153" s="225" t="s">
        <v>724</v>
      </c>
      <c r="C153" s="231"/>
      <c r="D153" s="231"/>
      <c r="E153" s="200"/>
      <c r="F153" s="227">
        <f>F154</f>
        <v>20</v>
      </c>
      <c r="G153" s="227">
        <f t="shared" si="17"/>
        <v>20</v>
      </c>
      <c r="H153" s="227">
        <f t="shared" si="17"/>
        <v>20</v>
      </c>
    </row>
    <row r="154" spans="1:8" ht="31.5">
      <c r="A154" s="10" t="s">
        <v>62</v>
      </c>
      <c r="B154" s="225" t="s">
        <v>722</v>
      </c>
      <c r="C154" s="231"/>
      <c r="D154" s="231"/>
      <c r="E154" s="200"/>
      <c r="F154" s="227">
        <f>F155</f>
        <v>20</v>
      </c>
      <c r="G154" s="227">
        <f t="shared" si="17"/>
        <v>20</v>
      </c>
      <c r="H154" s="227">
        <f t="shared" si="17"/>
        <v>20</v>
      </c>
    </row>
    <row r="155" spans="1:8" ht="30" customHeight="1">
      <c r="A155" s="4" t="s">
        <v>308</v>
      </c>
      <c r="B155" s="225" t="s">
        <v>722</v>
      </c>
      <c r="C155" s="226" t="s">
        <v>723</v>
      </c>
      <c r="D155" s="231" t="s">
        <v>103</v>
      </c>
      <c r="E155" s="200">
        <v>240</v>
      </c>
      <c r="F155" s="227">
        <f>'приложение 5'!Q394</f>
        <v>20</v>
      </c>
      <c r="G155" s="227">
        <f>'приложение 5'!R394</f>
        <v>20</v>
      </c>
      <c r="H155" s="227">
        <f>'приложение 5'!S394</f>
        <v>20</v>
      </c>
    </row>
    <row r="156" spans="1:8" ht="31.5" hidden="1">
      <c r="A156" s="230" t="s">
        <v>381</v>
      </c>
      <c r="B156" s="200" t="s">
        <v>411</v>
      </c>
      <c r="C156" s="231"/>
      <c r="D156" s="231"/>
      <c r="E156" s="200"/>
      <c r="F156" s="227" t="e">
        <f>F157</f>
        <v>#REF!</v>
      </c>
      <c r="G156" s="227" t="e">
        <f aca="true" t="shared" si="18" ref="G156:H158">G157</f>
        <v>#REF!</v>
      </c>
      <c r="H156" s="227" t="e">
        <f t="shared" si="18"/>
        <v>#REF!</v>
      </c>
    </row>
    <row r="157" spans="1:8" ht="31.5" hidden="1">
      <c r="A157" s="230" t="s">
        <v>380</v>
      </c>
      <c r="B157" s="200" t="s">
        <v>412</v>
      </c>
      <c r="C157" s="231"/>
      <c r="D157" s="231"/>
      <c r="E157" s="200"/>
      <c r="F157" s="227" t="e">
        <f>F158</f>
        <v>#REF!</v>
      </c>
      <c r="G157" s="227" t="e">
        <f t="shared" si="18"/>
        <v>#REF!</v>
      </c>
      <c r="H157" s="227" t="e">
        <f t="shared" si="18"/>
        <v>#REF!</v>
      </c>
    </row>
    <row r="158" spans="1:8" ht="31.5" hidden="1">
      <c r="A158" s="230" t="s">
        <v>46</v>
      </c>
      <c r="B158" s="200" t="s">
        <v>413</v>
      </c>
      <c r="C158" s="231"/>
      <c r="D158" s="231"/>
      <c r="E158" s="200"/>
      <c r="F158" s="227" t="e">
        <f>F159</f>
        <v>#REF!</v>
      </c>
      <c r="G158" s="227" t="e">
        <f t="shared" si="18"/>
        <v>#REF!</v>
      </c>
      <c r="H158" s="227" t="e">
        <f t="shared" si="18"/>
        <v>#REF!</v>
      </c>
    </row>
    <row r="159" spans="1:8" ht="15.75" hidden="1">
      <c r="A159" s="230" t="s">
        <v>172</v>
      </c>
      <c r="B159" s="200" t="s">
        <v>413</v>
      </c>
      <c r="C159" s="231" t="s">
        <v>104</v>
      </c>
      <c r="D159" s="231" t="s">
        <v>107</v>
      </c>
      <c r="E159" s="200">
        <v>730</v>
      </c>
      <c r="F159" s="227" t="e">
        <f>'приложение 5'!#REF!</f>
        <v>#REF!</v>
      </c>
      <c r="G159" s="227" t="e">
        <f>'приложение 5'!#REF!</f>
        <v>#REF!</v>
      </c>
      <c r="H159" s="227" t="e">
        <f>'приложение 5'!#REF!</f>
        <v>#REF!</v>
      </c>
    </row>
    <row r="160" spans="1:8" ht="57.75" customHeight="1">
      <c r="A160" s="10" t="s">
        <v>631</v>
      </c>
      <c r="B160" s="225" t="s">
        <v>725</v>
      </c>
      <c r="C160" s="231"/>
      <c r="D160" s="231"/>
      <c r="E160" s="200"/>
      <c r="F160" s="227">
        <f>F161+F168</f>
        <v>27222.1</v>
      </c>
      <c r="G160" s="227">
        <f>G161+G168</f>
        <v>28744.1</v>
      </c>
      <c r="H160" s="227">
        <f>H161+H168</f>
        <v>29799.4</v>
      </c>
    </row>
    <row r="161" spans="1:8" ht="138" customHeight="1">
      <c r="A161" s="10" t="s">
        <v>632</v>
      </c>
      <c r="B161" s="225" t="s">
        <v>726</v>
      </c>
      <c r="C161" s="231"/>
      <c r="D161" s="231"/>
      <c r="E161" s="200"/>
      <c r="F161" s="227">
        <f>F162+F166</f>
        <v>9229.5</v>
      </c>
      <c r="G161" s="227">
        <f>G162+G166</f>
        <v>9722.6</v>
      </c>
      <c r="H161" s="227">
        <f>H162+H166</f>
        <v>10064.5</v>
      </c>
    </row>
    <row r="162" spans="1:8" ht="31.5">
      <c r="A162" s="230" t="s">
        <v>62</v>
      </c>
      <c r="B162" s="225" t="s">
        <v>727</v>
      </c>
      <c r="C162" s="231"/>
      <c r="D162" s="231"/>
      <c r="E162" s="200"/>
      <c r="F162" s="227">
        <f>SUM(F163:F165)</f>
        <v>8184.2</v>
      </c>
      <c r="G162" s="227">
        <f>SUM(G163:G165)</f>
        <v>8635.5</v>
      </c>
      <c r="H162" s="227">
        <f>SUM(H163:H165)</f>
        <v>8934</v>
      </c>
    </row>
    <row r="163" spans="1:8" ht="29.25" customHeight="1">
      <c r="A163" s="230" t="s">
        <v>211</v>
      </c>
      <c r="B163" s="225" t="s">
        <v>727</v>
      </c>
      <c r="C163" s="226" t="s">
        <v>723</v>
      </c>
      <c r="D163" s="231" t="s">
        <v>103</v>
      </c>
      <c r="E163" s="200">
        <v>120</v>
      </c>
      <c r="F163" s="227">
        <f>'приложение 5'!Q398</f>
        <v>7053.9</v>
      </c>
      <c r="G163" s="227">
        <f>'приложение 5'!R398</f>
        <v>7505.2</v>
      </c>
      <c r="H163" s="227">
        <f>'приложение 5'!S398</f>
        <v>7803.7</v>
      </c>
    </row>
    <row r="164" spans="1:8" ht="32.25" customHeight="1">
      <c r="A164" s="230" t="s">
        <v>308</v>
      </c>
      <c r="B164" s="225" t="s">
        <v>727</v>
      </c>
      <c r="C164" s="226" t="s">
        <v>723</v>
      </c>
      <c r="D164" s="231" t="s">
        <v>103</v>
      </c>
      <c r="E164" s="200">
        <v>240</v>
      </c>
      <c r="F164" s="227">
        <f>'приложение 5'!Q399</f>
        <v>1117.3</v>
      </c>
      <c r="G164" s="227">
        <f>'приложение 5'!R399</f>
        <v>1117.3</v>
      </c>
      <c r="H164" s="227">
        <f>'приложение 5'!S399</f>
        <v>1117.3</v>
      </c>
    </row>
    <row r="165" spans="1:8" ht="15.75">
      <c r="A165" s="230" t="s">
        <v>309</v>
      </c>
      <c r="B165" s="225" t="s">
        <v>727</v>
      </c>
      <c r="C165" s="226" t="s">
        <v>723</v>
      </c>
      <c r="D165" s="231" t="s">
        <v>103</v>
      </c>
      <c r="E165" s="200">
        <v>850</v>
      </c>
      <c r="F165" s="227">
        <f>'приложение 5'!Q400</f>
        <v>13</v>
      </c>
      <c r="G165" s="227">
        <f>'приложение 5'!R400</f>
        <v>13</v>
      </c>
      <c r="H165" s="227">
        <f>'приложение 5'!S400</f>
        <v>13</v>
      </c>
    </row>
    <row r="166" spans="1:8" ht="67.5" customHeight="1">
      <c r="A166" s="10" t="s">
        <v>387</v>
      </c>
      <c r="B166" s="225" t="s">
        <v>728</v>
      </c>
      <c r="C166" s="231"/>
      <c r="D166" s="231"/>
      <c r="E166" s="200"/>
      <c r="F166" s="227">
        <f>F167</f>
        <v>1045.3</v>
      </c>
      <c r="G166" s="227">
        <f>G167</f>
        <v>1087.1</v>
      </c>
      <c r="H166" s="227">
        <f>H167</f>
        <v>1130.5</v>
      </c>
    </row>
    <row r="167" spans="1:8" ht="37.5" customHeight="1">
      <c r="A167" s="10" t="s">
        <v>211</v>
      </c>
      <c r="B167" s="225" t="s">
        <v>728</v>
      </c>
      <c r="C167" s="226" t="s">
        <v>723</v>
      </c>
      <c r="D167" s="226" t="s">
        <v>103</v>
      </c>
      <c r="E167" s="200">
        <v>120</v>
      </c>
      <c r="F167" s="227">
        <f>'приложение 5'!Q402</f>
        <v>1045.3</v>
      </c>
      <c r="G167" s="227">
        <f>'приложение 5'!R402</f>
        <v>1087.1</v>
      </c>
      <c r="H167" s="227">
        <f>'приложение 5'!S402</f>
        <v>1130.5</v>
      </c>
    </row>
    <row r="168" spans="1:8" ht="47.25" customHeight="1">
      <c r="A168" s="230" t="s">
        <v>305</v>
      </c>
      <c r="B168" s="225" t="s">
        <v>729</v>
      </c>
      <c r="C168" s="231"/>
      <c r="D168" s="231"/>
      <c r="E168" s="200"/>
      <c r="F168" s="227">
        <f>F169+F174</f>
        <v>17992.6</v>
      </c>
      <c r="G168" s="227">
        <f>G169+G174</f>
        <v>19021.5</v>
      </c>
      <c r="H168" s="227">
        <f>H169+H174</f>
        <v>19734.9</v>
      </c>
    </row>
    <row r="169" spans="1:8" ht="31.5" customHeight="1">
      <c r="A169" s="230" t="s">
        <v>64</v>
      </c>
      <c r="B169" s="225" t="s">
        <v>730</v>
      </c>
      <c r="C169" s="231"/>
      <c r="D169" s="231"/>
      <c r="E169" s="200"/>
      <c r="F169" s="227">
        <f>SUM(F170:F173)</f>
        <v>14441.4</v>
      </c>
      <c r="G169" s="227">
        <f>SUM(G170:G173)</f>
        <v>15328.300000000001</v>
      </c>
      <c r="H169" s="227">
        <f>SUM(H170:H173)</f>
        <v>15894</v>
      </c>
    </row>
    <row r="170" spans="1:8" ht="19.5" customHeight="1">
      <c r="A170" s="230" t="s">
        <v>311</v>
      </c>
      <c r="B170" s="225" t="s">
        <v>730</v>
      </c>
      <c r="C170" s="226" t="s">
        <v>723</v>
      </c>
      <c r="D170" s="231" t="s">
        <v>90</v>
      </c>
      <c r="E170" s="200">
        <v>110</v>
      </c>
      <c r="F170" s="227">
        <f>'приложение 5'!Q412</f>
        <v>13293.8</v>
      </c>
      <c r="G170" s="227">
        <f>'приложение 5'!R412</f>
        <v>14180.7</v>
      </c>
      <c r="H170" s="227">
        <f>'приложение 5'!S412</f>
        <v>14746.4</v>
      </c>
    </row>
    <row r="171" spans="1:8" ht="31.5" customHeight="1">
      <c r="A171" s="230" t="s">
        <v>308</v>
      </c>
      <c r="B171" s="225" t="s">
        <v>730</v>
      </c>
      <c r="C171" s="226" t="s">
        <v>723</v>
      </c>
      <c r="D171" s="231" t="s">
        <v>90</v>
      </c>
      <c r="E171" s="200">
        <v>240</v>
      </c>
      <c r="F171" s="227">
        <f>'приложение 5'!Q413</f>
        <v>1145</v>
      </c>
      <c r="G171" s="227">
        <f>'приложение 5'!R413</f>
        <v>1145</v>
      </c>
      <c r="H171" s="227">
        <f>'приложение 5'!S413</f>
        <v>1145</v>
      </c>
    </row>
    <row r="172" spans="1:8" ht="31.5" customHeight="1">
      <c r="A172" s="10" t="s">
        <v>313</v>
      </c>
      <c r="B172" s="225" t="s">
        <v>730</v>
      </c>
      <c r="C172" s="226" t="s">
        <v>723</v>
      </c>
      <c r="D172" s="226" t="s">
        <v>90</v>
      </c>
      <c r="E172" s="200">
        <v>320</v>
      </c>
      <c r="F172" s="227">
        <f>'приложение 5'!Q414</f>
        <v>2</v>
      </c>
      <c r="G172" s="227">
        <f>'приложение 5'!R414</f>
        <v>2</v>
      </c>
      <c r="H172" s="227">
        <f>'приложение 5'!S414</f>
        <v>2</v>
      </c>
    </row>
    <row r="173" spans="1:8" ht="31.5" customHeight="1">
      <c r="A173" s="10" t="s">
        <v>309</v>
      </c>
      <c r="B173" s="225" t="s">
        <v>730</v>
      </c>
      <c r="C173" s="226" t="s">
        <v>723</v>
      </c>
      <c r="D173" s="231" t="s">
        <v>90</v>
      </c>
      <c r="E173" s="200">
        <v>850</v>
      </c>
      <c r="F173" s="227">
        <f>'приложение 5'!Q415</f>
        <v>0.6</v>
      </c>
      <c r="G173" s="227">
        <f>'приложение 5'!R415</f>
        <v>0.6</v>
      </c>
      <c r="H173" s="227">
        <f>'приложение 5'!S415</f>
        <v>0.6</v>
      </c>
    </row>
    <row r="174" spans="1:8" ht="63" customHeight="1">
      <c r="A174" s="10" t="s">
        <v>387</v>
      </c>
      <c r="B174" s="225" t="s">
        <v>731</v>
      </c>
      <c r="C174" s="231"/>
      <c r="D174" s="231"/>
      <c r="E174" s="200"/>
      <c r="F174" s="227">
        <f>F175</f>
        <v>3551.2</v>
      </c>
      <c r="G174" s="227">
        <f>G175</f>
        <v>3693.2</v>
      </c>
      <c r="H174" s="227">
        <f>H175</f>
        <v>3840.9</v>
      </c>
    </row>
    <row r="175" spans="1:8" ht="18" customHeight="1">
      <c r="A175" s="10" t="s">
        <v>341</v>
      </c>
      <c r="B175" s="225" t="s">
        <v>731</v>
      </c>
      <c r="C175" s="226" t="s">
        <v>723</v>
      </c>
      <c r="D175" s="226" t="s">
        <v>90</v>
      </c>
      <c r="E175" s="200">
        <v>110</v>
      </c>
      <c r="F175" s="227">
        <f>'приложение 5'!Q417</f>
        <v>3551.2</v>
      </c>
      <c r="G175" s="227">
        <f>'приложение 5'!R417</f>
        <v>3693.2</v>
      </c>
      <c r="H175" s="227">
        <f>'приложение 5'!S417</f>
        <v>3840.9</v>
      </c>
    </row>
    <row r="176" spans="1:8" ht="35.25" customHeight="1">
      <c r="A176" s="10" t="s">
        <v>479</v>
      </c>
      <c r="B176" s="225" t="s">
        <v>732</v>
      </c>
      <c r="C176" s="231"/>
      <c r="D176" s="231"/>
      <c r="E176" s="200"/>
      <c r="F176" s="227">
        <f>F177</f>
        <v>20</v>
      </c>
      <c r="G176" s="227">
        <f aca="true" t="shared" si="19" ref="G176:H178">G177</f>
        <v>20</v>
      </c>
      <c r="H176" s="227">
        <f t="shared" si="19"/>
        <v>20</v>
      </c>
    </row>
    <row r="177" spans="1:8" ht="35.25" customHeight="1">
      <c r="A177" s="10" t="s">
        <v>480</v>
      </c>
      <c r="B177" s="225" t="s">
        <v>733</v>
      </c>
      <c r="C177" s="231"/>
      <c r="D177" s="231"/>
      <c r="E177" s="200"/>
      <c r="F177" s="227">
        <f>F178</f>
        <v>20</v>
      </c>
      <c r="G177" s="227">
        <f t="shared" si="19"/>
        <v>20</v>
      </c>
      <c r="H177" s="227">
        <f t="shared" si="19"/>
        <v>20</v>
      </c>
    </row>
    <row r="178" spans="1:8" ht="35.25" customHeight="1">
      <c r="A178" s="10" t="s">
        <v>481</v>
      </c>
      <c r="B178" s="225" t="s">
        <v>734</v>
      </c>
      <c r="C178" s="231"/>
      <c r="D178" s="231"/>
      <c r="E178" s="200"/>
      <c r="F178" s="227">
        <f>F179</f>
        <v>20</v>
      </c>
      <c r="G178" s="227">
        <f t="shared" si="19"/>
        <v>20</v>
      </c>
      <c r="H178" s="227">
        <f t="shared" si="19"/>
        <v>20</v>
      </c>
    </row>
    <row r="179" spans="1:8" ht="35.25" customHeight="1">
      <c r="A179" s="10" t="s">
        <v>308</v>
      </c>
      <c r="B179" s="225" t="s">
        <v>734</v>
      </c>
      <c r="C179" s="226" t="s">
        <v>723</v>
      </c>
      <c r="D179" s="226" t="s">
        <v>103</v>
      </c>
      <c r="E179" s="200">
        <v>240</v>
      </c>
      <c r="F179" s="227">
        <f>'приложение 5'!Q406</f>
        <v>20</v>
      </c>
      <c r="G179" s="227">
        <f>'приложение 5'!R406</f>
        <v>20</v>
      </c>
      <c r="H179" s="227">
        <f>'приложение 5'!S406</f>
        <v>20</v>
      </c>
    </row>
    <row r="180" spans="1:8" s="265" customFormat="1" ht="48.75" customHeight="1">
      <c r="A180" s="378" t="s">
        <v>599</v>
      </c>
      <c r="B180" s="248" t="s">
        <v>735</v>
      </c>
      <c r="C180" s="263"/>
      <c r="D180" s="263"/>
      <c r="E180" s="248"/>
      <c r="F180" s="264">
        <f>F181+F190+F195+F201</f>
        <v>49691.80000000001</v>
      </c>
      <c r="G180" s="264">
        <f>G181+G190+G195+G201</f>
        <v>45954.5</v>
      </c>
      <c r="H180" s="264">
        <f>H181+H190+H195+H201</f>
        <v>47299</v>
      </c>
    </row>
    <row r="181" spans="1:8" ht="53.25" customHeight="1">
      <c r="A181" s="2" t="s">
        <v>602</v>
      </c>
      <c r="B181" s="225" t="s">
        <v>736</v>
      </c>
      <c r="C181" s="231"/>
      <c r="D181" s="231"/>
      <c r="E181" s="200"/>
      <c r="F181" s="227">
        <f>F182+F184+F186+F188</f>
        <v>17375.2</v>
      </c>
      <c r="G181" s="227">
        <f>G182+G184+G186+G188</f>
        <v>15693</v>
      </c>
      <c r="H181" s="227">
        <f>H182+H184+H186+H188</f>
        <v>16215.6</v>
      </c>
    </row>
    <row r="182" spans="1:8" ht="15.75">
      <c r="A182" s="223" t="s">
        <v>37</v>
      </c>
      <c r="B182" s="225" t="s">
        <v>737</v>
      </c>
      <c r="C182" s="231"/>
      <c r="D182" s="231"/>
      <c r="E182" s="200"/>
      <c r="F182" s="227">
        <f>F183</f>
        <v>11096.7</v>
      </c>
      <c r="G182" s="227">
        <f>G183</f>
        <v>10500</v>
      </c>
      <c r="H182" s="227">
        <f>H183</f>
        <v>10700</v>
      </c>
    </row>
    <row r="183" spans="1:8" ht="15.75">
      <c r="A183" s="230" t="s">
        <v>310</v>
      </c>
      <c r="B183" s="225" t="s">
        <v>737</v>
      </c>
      <c r="C183" s="226" t="s">
        <v>672</v>
      </c>
      <c r="D183" s="231" t="s">
        <v>178</v>
      </c>
      <c r="E183" s="200">
        <v>610</v>
      </c>
      <c r="F183" s="227">
        <f>'приложение 5'!Q266</f>
        <v>11096.7</v>
      </c>
      <c r="G183" s="227">
        <f>'приложение 5'!R266</f>
        <v>10500</v>
      </c>
      <c r="H183" s="227">
        <f>'приложение 5'!S266</f>
        <v>10700</v>
      </c>
    </row>
    <row r="184" spans="1:8" ht="64.5" customHeight="1">
      <c r="A184" s="179" t="s">
        <v>387</v>
      </c>
      <c r="B184" s="225" t="s">
        <v>738</v>
      </c>
      <c r="C184" s="231"/>
      <c r="D184" s="231"/>
      <c r="E184" s="200"/>
      <c r="F184" s="227">
        <f>F185</f>
        <v>4500</v>
      </c>
      <c r="G184" s="227">
        <f>G185</f>
        <v>4815</v>
      </c>
      <c r="H184" s="227">
        <f>H185</f>
        <v>5137.6</v>
      </c>
    </row>
    <row r="185" spans="1:8" ht="15.75">
      <c r="A185" s="179" t="s">
        <v>310</v>
      </c>
      <c r="B185" s="225" t="s">
        <v>738</v>
      </c>
      <c r="C185" s="226" t="s">
        <v>672</v>
      </c>
      <c r="D185" s="226" t="s">
        <v>178</v>
      </c>
      <c r="E185" s="200">
        <v>610</v>
      </c>
      <c r="F185" s="227">
        <f>'приложение 5'!Q268</f>
        <v>4500</v>
      </c>
      <c r="G185" s="227">
        <f>'приложение 5'!R268</f>
        <v>4815</v>
      </c>
      <c r="H185" s="227">
        <f>'приложение 5'!S268</f>
        <v>5137.6</v>
      </c>
    </row>
    <row r="186" spans="1:8" ht="36.75" customHeight="1">
      <c r="A186" s="223" t="s">
        <v>603</v>
      </c>
      <c r="B186" s="225" t="s">
        <v>739</v>
      </c>
      <c r="C186" s="231"/>
      <c r="D186" s="231"/>
      <c r="E186" s="200"/>
      <c r="F186" s="227">
        <f>F187</f>
        <v>1400.5</v>
      </c>
      <c r="G186" s="227">
        <f>G187</f>
        <v>0</v>
      </c>
      <c r="H186" s="227">
        <f>H187</f>
        <v>0</v>
      </c>
    </row>
    <row r="187" spans="1:8" ht="15.75">
      <c r="A187" s="10" t="s">
        <v>310</v>
      </c>
      <c r="B187" s="225" t="s">
        <v>739</v>
      </c>
      <c r="C187" s="226" t="s">
        <v>672</v>
      </c>
      <c r="D187" s="231" t="s">
        <v>178</v>
      </c>
      <c r="E187" s="200">
        <v>610</v>
      </c>
      <c r="F187" s="227">
        <f>'приложение 5'!Q270</f>
        <v>1400.5</v>
      </c>
      <c r="G187" s="227">
        <f>'приложение 5'!R270</f>
        <v>0</v>
      </c>
      <c r="H187" s="227">
        <f>'приложение 5'!S270</f>
        <v>0</v>
      </c>
    </row>
    <row r="188" spans="1:8" ht="36" customHeight="1">
      <c r="A188" s="2" t="s">
        <v>604</v>
      </c>
      <c r="B188" s="225" t="s">
        <v>740</v>
      </c>
      <c r="C188" s="231"/>
      <c r="D188" s="231"/>
      <c r="E188" s="200"/>
      <c r="F188" s="227">
        <f>F189</f>
        <v>378</v>
      </c>
      <c r="G188" s="227">
        <f>G189</f>
        <v>378</v>
      </c>
      <c r="H188" s="227">
        <f>H189</f>
        <v>378</v>
      </c>
    </row>
    <row r="189" spans="1:8" ht="15.75">
      <c r="A189" s="10" t="s">
        <v>310</v>
      </c>
      <c r="B189" s="225" t="s">
        <v>740</v>
      </c>
      <c r="C189" s="226" t="s">
        <v>672</v>
      </c>
      <c r="D189" s="231" t="s">
        <v>178</v>
      </c>
      <c r="E189" s="200">
        <v>610</v>
      </c>
      <c r="F189" s="227">
        <f>'приложение 5'!Q272</f>
        <v>378</v>
      </c>
      <c r="G189" s="227">
        <f>'приложение 5'!R272</f>
        <v>378</v>
      </c>
      <c r="H189" s="227">
        <f>'приложение 5'!S272</f>
        <v>378</v>
      </c>
    </row>
    <row r="190" spans="1:8" ht="52.5" customHeight="1">
      <c r="A190" s="4" t="s">
        <v>292</v>
      </c>
      <c r="B190" s="225" t="s">
        <v>741</v>
      </c>
      <c r="C190" s="231"/>
      <c r="D190" s="231"/>
      <c r="E190" s="200"/>
      <c r="F190" s="227">
        <f>F191+F193</f>
        <v>16909.9</v>
      </c>
      <c r="G190" s="227">
        <f>G191+G193</f>
        <v>19046.1</v>
      </c>
      <c r="H190" s="227">
        <f>H191+H193</f>
        <v>19634.1</v>
      </c>
    </row>
    <row r="191" spans="1:8" ht="15.75">
      <c r="A191" s="4" t="s">
        <v>9</v>
      </c>
      <c r="B191" s="225" t="s">
        <v>742</v>
      </c>
      <c r="C191" s="231"/>
      <c r="D191" s="231"/>
      <c r="E191" s="200"/>
      <c r="F191" s="227">
        <f>F192</f>
        <v>8423.8</v>
      </c>
      <c r="G191" s="227">
        <f>G192</f>
        <v>10000</v>
      </c>
      <c r="H191" s="227">
        <f>H192</f>
        <v>10000</v>
      </c>
    </row>
    <row r="192" spans="1:8" ht="15.75">
      <c r="A192" s="230" t="s">
        <v>310</v>
      </c>
      <c r="B192" s="225" t="s">
        <v>742</v>
      </c>
      <c r="C192" s="226" t="s">
        <v>672</v>
      </c>
      <c r="D192" s="231" t="s">
        <v>178</v>
      </c>
      <c r="E192" s="200">
        <v>610</v>
      </c>
      <c r="F192" s="227">
        <f>'приложение 5'!Q275</f>
        <v>8423.8</v>
      </c>
      <c r="G192" s="227">
        <f>'приложение 5'!R275</f>
        <v>10000</v>
      </c>
      <c r="H192" s="227">
        <f>'приложение 5'!S275</f>
        <v>10000</v>
      </c>
    </row>
    <row r="193" spans="1:8" ht="64.5" customHeight="1">
      <c r="A193" s="179" t="s">
        <v>387</v>
      </c>
      <c r="B193" s="225" t="s">
        <v>743</v>
      </c>
      <c r="C193" s="231"/>
      <c r="D193" s="231"/>
      <c r="E193" s="200"/>
      <c r="F193" s="227">
        <f>F194</f>
        <v>8486.1</v>
      </c>
      <c r="G193" s="227">
        <f>G194</f>
        <v>9046.1</v>
      </c>
      <c r="H193" s="227">
        <f>H194</f>
        <v>9634.1</v>
      </c>
    </row>
    <row r="194" spans="1:8" ht="15.75">
      <c r="A194" s="179" t="s">
        <v>310</v>
      </c>
      <c r="B194" s="225" t="s">
        <v>743</v>
      </c>
      <c r="C194" s="226" t="s">
        <v>672</v>
      </c>
      <c r="D194" s="226" t="s">
        <v>178</v>
      </c>
      <c r="E194" s="200">
        <v>610</v>
      </c>
      <c r="F194" s="227">
        <f>'приложение 5'!Q277</f>
        <v>8486.1</v>
      </c>
      <c r="G194" s="227">
        <f>'приложение 5'!R277</f>
        <v>9046.1</v>
      </c>
      <c r="H194" s="227">
        <f>'приложение 5'!S277</f>
        <v>9634.1</v>
      </c>
    </row>
    <row r="195" spans="1:8" ht="63">
      <c r="A195" s="223" t="s">
        <v>605</v>
      </c>
      <c r="B195" s="225" t="s">
        <v>744</v>
      </c>
      <c r="C195" s="231"/>
      <c r="D195" s="231"/>
      <c r="E195" s="200"/>
      <c r="F195" s="227">
        <f>F196+F199</f>
        <v>4840.8</v>
      </c>
      <c r="G195" s="227">
        <f>G196+G199</f>
        <v>370</v>
      </c>
      <c r="H195" s="227">
        <f>H196+H199</f>
        <v>400</v>
      </c>
    </row>
    <row r="196" spans="1:8" ht="15.75">
      <c r="A196" s="4" t="s">
        <v>9</v>
      </c>
      <c r="B196" s="225" t="s">
        <v>745</v>
      </c>
      <c r="C196" s="231"/>
      <c r="D196" s="231"/>
      <c r="E196" s="200"/>
      <c r="F196" s="227">
        <f>F198+F197</f>
        <v>2570</v>
      </c>
      <c r="G196" s="227">
        <f>G198+G197</f>
        <v>370</v>
      </c>
      <c r="H196" s="227">
        <f>H198+H197</f>
        <v>400</v>
      </c>
    </row>
    <row r="197" spans="1:8" ht="47.25">
      <c r="A197" s="28" t="s">
        <v>308</v>
      </c>
      <c r="B197" s="225" t="s">
        <v>745</v>
      </c>
      <c r="C197" s="226" t="s">
        <v>672</v>
      </c>
      <c r="D197" s="226" t="s">
        <v>178</v>
      </c>
      <c r="E197" s="200">
        <v>240</v>
      </c>
      <c r="F197" s="227">
        <f>'приложение 5'!Q280</f>
        <v>2200</v>
      </c>
      <c r="G197" s="227">
        <f>'приложение 5'!R280</f>
        <v>0</v>
      </c>
      <c r="H197" s="227">
        <f>'приложение 5'!S280</f>
        <v>0</v>
      </c>
    </row>
    <row r="198" spans="1:8" ht="15.75">
      <c r="A198" s="4" t="s">
        <v>310</v>
      </c>
      <c r="B198" s="225" t="s">
        <v>745</v>
      </c>
      <c r="C198" s="226" t="s">
        <v>672</v>
      </c>
      <c r="D198" s="226" t="s">
        <v>178</v>
      </c>
      <c r="E198" s="200">
        <v>610</v>
      </c>
      <c r="F198" s="227">
        <f>'приложение 5'!Q281</f>
        <v>370</v>
      </c>
      <c r="G198" s="227">
        <f>'приложение 5'!R281</f>
        <v>370</v>
      </c>
      <c r="H198" s="227">
        <f>'приложение 5'!S281</f>
        <v>400</v>
      </c>
    </row>
    <row r="199" spans="1:8" ht="48.75" customHeight="1">
      <c r="A199" s="2" t="s">
        <v>603</v>
      </c>
      <c r="B199" s="225" t="s">
        <v>746</v>
      </c>
      <c r="C199" s="231"/>
      <c r="D199" s="231"/>
      <c r="E199" s="200"/>
      <c r="F199" s="227">
        <f>F200</f>
        <v>2270.8</v>
      </c>
      <c r="G199" s="227">
        <f>G200</f>
        <v>0</v>
      </c>
      <c r="H199" s="227">
        <f>H200</f>
        <v>0</v>
      </c>
    </row>
    <row r="200" spans="1:8" ht="15.75">
      <c r="A200" s="10" t="s">
        <v>310</v>
      </c>
      <c r="B200" s="225" t="s">
        <v>746</v>
      </c>
      <c r="C200" s="226" t="s">
        <v>672</v>
      </c>
      <c r="D200" s="231" t="s">
        <v>178</v>
      </c>
      <c r="E200" s="200">
        <v>610</v>
      </c>
      <c r="F200" s="227">
        <f>'приложение 5'!Q283</f>
        <v>2270.8</v>
      </c>
      <c r="G200" s="227">
        <f>'приложение 5'!R283</f>
        <v>0</v>
      </c>
      <c r="H200" s="227">
        <f>'приложение 5'!S283</f>
        <v>0</v>
      </c>
    </row>
    <row r="201" spans="1:8" ht="70.5" customHeight="1">
      <c r="A201" s="179" t="s">
        <v>286</v>
      </c>
      <c r="B201" s="225" t="s">
        <v>747</v>
      </c>
      <c r="C201" s="231"/>
      <c r="D201" s="231"/>
      <c r="E201" s="200"/>
      <c r="F201" s="227">
        <f>F202+F204</f>
        <v>10565.9</v>
      </c>
      <c r="G201" s="227">
        <f>G202+G204</f>
        <v>10845.4</v>
      </c>
      <c r="H201" s="227">
        <f>H202+H204</f>
        <v>11049.3</v>
      </c>
    </row>
    <row r="202" spans="1:8" ht="21.75" customHeight="1">
      <c r="A202" s="179" t="s">
        <v>59</v>
      </c>
      <c r="B202" s="225" t="s">
        <v>748</v>
      </c>
      <c r="C202" s="231"/>
      <c r="D202" s="231"/>
      <c r="E202" s="200"/>
      <c r="F202" s="227">
        <f>F203</f>
        <v>6917.5</v>
      </c>
      <c r="G202" s="227">
        <f>G203</f>
        <v>7000</v>
      </c>
      <c r="H202" s="227">
        <f>H203</f>
        <v>7000</v>
      </c>
    </row>
    <row r="203" spans="1:8" ht="15.75">
      <c r="A203" s="230" t="s">
        <v>310</v>
      </c>
      <c r="B203" s="225" t="s">
        <v>748</v>
      </c>
      <c r="C203" s="226" t="s">
        <v>672</v>
      </c>
      <c r="D203" s="231" t="s">
        <v>99</v>
      </c>
      <c r="E203" s="200">
        <v>610</v>
      </c>
      <c r="F203" s="227">
        <f>'приложение 5'!Q247</f>
        <v>6917.5</v>
      </c>
      <c r="G203" s="227">
        <f>'приложение 5'!R247</f>
        <v>7000</v>
      </c>
      <c r="H203" s="227">
        <f>'приложение 5'!S247</f>
        <v>7000</v>
      </c>
    </row>
    <row r="204" spans="1:8" ht="66.75" customHeight="1">
      <c r="A204" s="179" t="s">
        <v>387</v>
      </c>
      <c r="B204" s="225" t="s">
        <v>749</v>
      </c>
      <c r="C204" s="231"/>
      <c r="D204" s="231"/>
      <c r="E204" s="200"/>
      <c r="F204" s="227">
        <f>F205</f>
        <v>3648.4</v>
      </c>
      <c r="G204" s="227">
        <f>G205</f>
        <v>3845.4</v>
      </c>
      <c r="H204" s="227">
        <f>H205</f>
        <v>4049.3</v>
      </c>
    </row>
    <row r="205" spans="1:8" ht="15.75">
      <c r="A205" s="179" t="s">
        <v>310</v>
      </c>
      <c r="B205" s="225" t="s">
        <v>749</v>
      </c>
      <c r="C205" s="226" t="s">
        <v>672</v>
      </c>
      <c r="D205" s="226" t="s">
        <v>99</v>
      </c>
      <c r="E205" s="200">
        <v>610</v>
      </c>
      <c r="F205" s="227">
        <f>'приложение 5'!Q249</f>
        <v>3648.4</v>
      </c>
      <c r="G205" s="227">
        <f>'приложение 5'!R249</f>
        <v>3845.4</v>
      </c>
      <c r="H205" s="227">
        <f>'приложение 5'!S249</f>
        <v>4049.3</v>
      </c>
    </row>
    <row r="206" spans="1:8" s="265" customFormat="1" ht="63">
      <c r="A206" s="57" t="s">
        <v>574</v>
      </c>
      <c r="B206" s="248" t="s">
        <v>74</v>
      </c>
      <c r="C206" s="263"/>
      <c r="D206" s="263"/>
      <c r="E206" s="248"/>
      <c r="F206" s="264">
        <f>F207+F219+F223+F230</f>
        <v>3285.2</v>
      </c>
      <c r="G206" s="264">
        <f>G207+G219+G223+G230</f>
        <v>3425.7</v>
      </c>
      <c r="H206" s="264">
        <f>H207+H219+H223+H230</f>
        <v>3255.7999999999997</v>
      </c>
    </row>
    <row r="207" spans="1:8" ht="31.5">
      <c r="A207" s="223" t="s">
        <v>275</v>
      </c>
      <c r="B207" s="225" t="s">
        <v>750</v>
      </c>
      <c r="C207" s="231"/>
      <c r="D207" s="231"/>
      <c r="E207" s="200"/>
      <c r="F207" s="227">
        <f>F208+F211+F216</f>
        <v>135.6</v>
      </c>
      <c r="G207" s="227">
        <f>G208+G211+G216</f>
        <v>135.6</v>
      </c>
      <c r="H207" s="227">
        <f>H208+H211+H216</f>
        <v>135.6</v>
      </c>
    </row>
    <row r="208" spans="1:8" ht="78.75">
      <c r="A208" s="223" t="s">
        <v>578</v>
      </c>
      <c r="B208" s="225" t="s">
        <v>751</v>
      </c>
      <c r="C208" s="231"/>
      <c r="D208" s="231"/>
      <c r="E208" s="200"/>
      <c r="F208" s="227">
        <f aca="true" t="shared" si="20" ref="F208:H209">F209</f>
        <v>10</v>
      </c>
      <c r="G208" s="227">
        <f t="shared" si="20"/>
        <v>10</v>
      </c>
      <c r="H208" s="227">
        <f t="shared" si="20"/>
        <v>10</v>
      </c>
    </row>
    <row r="209" spans="1:8" ht="15.75">
      <c r="A209" s="223" t="s">
        <v>579</v>
      </c>
      <c r="B209" s="225" t="s">
        <v>752</v>
      </c>
      <c r="C209" s="231"/>
      <c r="D209" s="231"/>
      <c r="E209" s="200"/>
      <c r="F209" s="227">
        <f t="shared" si="20"/>
        <v>10</v>
      </c>
      <c r="G209" s="227">
        <f t="shared" si="20"/>
        <v>10</v>
      </c>
      <c r="H209" s="227">
        <f t="shared" si="20"/>
        <v>10</v>
      </c>
    </row>
    <row r="210" spans="1:8" ht="47.25">
      <c r="A210" s="4" t="s">
        <v>308</v>
      </c>
      <c r="B210" s="225" t="s">
        <v>752</v>
      </c>
      <c r="C210" s="226" t="s">
        <v>672</v>
      </c>
      <c r="D210" s="231" t="s">
        <v>108</v>
      </c>
      <c r="E210" s="200">
        <v>240</v>
      </c>
      <c r="F210" s="227">
        <f>'приложение 5'!Q119</f>
        <v>10</v>
      </c>
      <c r="G210" s="227">
        <f>'приложение 5'!R119</f>
        <v>10</v>
      </c>
      <c r="H210" s="227">
        <f>'приложение 5'!S119</f>
        <v>10</v>
      </c>
    </row>
    <row r="211" spans="1:8" ht="63">
      <c r="A211" s="223" t="s">
        <v>580</v>
      </c>
      <c r="B211" s="225" t="s">
        <v>753</v>
      </c>
      <c r="C211" s="268"/>
      <c r="D211" s="268"/>
      <c r="E211" s="200"/>
      <c r="F211" s="379">
        <f>F212+F214</f>
        <v>120.6</v>
      </c>
      <c r="G211" s="379">
        <f>G212+G214</f>
        <v>120.6</v>
      </c>
      <c r="H211" s="379">
        <f>H212+H214</f>
        <v>120.6</v>
      </c>
    </row>
    <row r="212" spans="1:8" ht="31.5">
      <c r="A212" s="10" t="s">
        <v>500</v>
      </c>
      <c r="B212" s="225" t="s">
        <v>754</v>
      </c>
      <c r="C212" s="231"/>
      <c r="D212" s="231"/>
      <c r="E212" s="200"/>
      <c r="F212" s="227">
        <f>F213</f>
        <v>15</v>
      </c>
      <c r="G212" s="227">
        <f>G213</f>
        <v>15</v>
      </c>
      <c r="H212" s="227">
        <f>H213</f>
        <v>15</v>
      </c>
    </row>
    <row r="213" spans="1:8" ht="47.25">
      <c r="A213" s="4" t="s">
        <v>308</v>
      </c>
      <c r="B213" s="225" t="s">
        <v>754</v>
      </c>
      <c r="C213" s="226" t="s">
        <v>672</v>
      </c>
      <c r="D213" s="226" t="s">
        <v>108</v>
      </c>
      <c r="E213" s="200">
        <v>240</v>
      </c>
      <c r="F213" s="227">
        <f>'приложение 5'!Q122</f>
        <v>15</v>
      </c>
      <c r="G213" s="227">
        <f>'приложение 5'!R122</f>
        <v>15</v>
      </c>
      <c r="H213" s="227">
        <f>'приложение 5'!S122</f>
        <v>15</v>
      </c>
    </row>
    <row r="214" spans="1:8" ht="31.5">
      <c r="A214" s="10" t="s">
        <v>306</v>
      </c>
      <c r="B214" s="225" t="s">
        <v>755</v>
      </c>
      <c r="C214" s="231"/>
      <c r="D214" s="231"/>
      <c r="E214" s="200"/>
      <c r="F214" s="227">
        <f>F215</f>
        <v>105.6</v>
      </c>
      <c r="G214" s="227">
        <f>G215</f>
        <v>105.6</v>
      </c>
      <c r="H214" s="227">
        <f>H215</f>
        <v>105.6</v>
      </c>
    </row>
    <row r="215" spans="1:8" ht="47.25">
      <c r="A215" s="4" t="s">
        <v>308</v>
      </c>
      <c r="B215" s="225" t="s">
        <v>755</v>
      </c>
      <c r="C215" s="226" t="s">
        <v>672</v>
      </c>
      <c r="D215" s="231" t="s">
        <v>108</v>
      </c>
      <c r="E215" s="200">
        <v>240</v>
      </c>
      <c r="F215" s="227">
        <f>'приложение 5'!Q124</f>
        <v>105.6</v>
      </c>
      <c r="G215" s="227">
        <f>'приложение 5'!R124</f>
        <v>105.6</v>
      </c>
      <c r="H215" s="227">
        <f>'приложение 5'!S124</f>
        <v>105.6</v>
      </c>
    </row>
    <row r="216" spans="1:8" ht="47.25">
      <c r="A216" s="10" t="s">
        <v>581</v>
      </c>
      <c r="B216" s="225" t="s">
        <v>756</v>
      </c>
      <c r="C216" s="226"/>
      <c r="D216" s="231"/>
      <c r="E216" s="200"/>
      <c r="F216" s="227">
        <f aca="true" t="shared" si="21" ref="F216:H217">F217</f>
        <v>5</v>
      </c>
      <c r="G216" s="227">
        <f t="shared" si="21"/>
        <v>5</v>
      </c>
      <c r="H216" s="227">
        <f t="shared" si="21"/>
        <v>5</v>
      </c>
    </row>
    <row r="217" spans="1:8" ht="31.5">
      <c r="A217" s="2" t="s">
        <v>490</v>
      </c>
      <c r="B217" s="225" t="s">
        <v>757</v>
      </c>
      <c r="C217" s="226"/>
      <c r="D217" s="231"/>
      <c r="E217" s="200"/>
      <c r="F217" s="227">
        <f t="shared" si="21"/>
        <v>5</v>
      </c>
      <c r="G217" s="227">
        <f t="shared" si="21"/>
        <v>5</v>
      </c>
      <c r="H217" s="227">
        <f t="shared" si="21"/>
        <v>5</v>
      </c>
    </row>
    <row r="218" spans="1:8" ht="47.25">
      <c r="A218" s="4" t="s">
        <v>308</v>
      </c>
      <c r="B218" s="225" t="s">
        <v>757</v>
      </c>
      <c r="C218" s="226" t="s">
        <v>672</v>
      </c>
      <c r="D218" s="226" t="s">
        <v>108</v>
      </c>
      <c r="E218" s="200">
        <v>240</v>
      </c>
      <c r="F218" s="227">
        <f>'приложение 5'!Q127</f>
        <v>5</v>
      </c>
      <c r="G218" s="227">
        <f>'приложение 5'!R127</f>
        <v>5</v>
      </c>
      <c r="H218" s="227">
        <f>'приложение 5'!S127</f>
        <v>5</v>
      </c>
    </row>
    <row r="219" spans="1:8" ht="47.25">
      <c r="A219" s="10" t="s">
        <v>406</v>
      </c>
      <c r="B219" s="225" t="s">
        <v>758</v>
      </c>
      <c r="C219" s="231"/>
      <c r="D219" s="231"/>
      <c r="E219" s="200"/>
      <c r="F219" s="227">
        <f>F220</f>
        <v>50</v>
      </c>
      <c r="G219" s="227">
        <f aca="true" t="shared" si="22" ref="G219:H221">G220</f>
        <v>50</v>
      </c>
      <c r="H219" s="227">
        <f t="shared" si="22"/>
        <v>50</v>
      </c>
    </row>
    <row r="220" spans="1:8" ht="47.25">
      <c r="A220" s="10" t="s">
        <v>407</v>
      </c>
      <c r="B220" s="225" t="s">
        <v>759</v>
      </c>
      <c r="C220" s="231"/>
      <c r="D220" s="231"/>
      <c r="E220" s="200"/>
      <c r="F220" s="227">
        <f>F221</f>
        <v>50</v>
      </c>
      <c r="G220" s="227">
        <f t="shared" si="22"/>
        <v>50</v>
      </c>
      <c r="H220" s="227">
        <f t="shared" si="22"/>
        <v>50</v>
      </c>
    </row>
    <row r="221" spans="1:8" ht="110.25">
      <c r="A221" s="10" t="s">
        <v>408</v>
      </c>
      <c r="B221" s="225" t="s">
        <v>765</v>
      </c>
      <c r="C221" s="231"/>
      <c r="D221" s="231"/>
      <c r="E221" s="200"/>
      <c r="F221" s="227">
        <f>F222</f>
        <v>50</v>
      </c>
      <c r="G221" s="227">
        <f t="shared" si="22"/>
        <v>50</v>
      </c>
      <c r="H221" s="227">
        <f t="shared" si="22"/>
        <v>50</v>
      </c>
    </row>
    <row r="222" spans="1:8" ht="47.25">
      <c r="A222" s="4" t="s">
        <v>308</v>
      </c>
      <c r="B222" s="225" t="s">
        <v>765</v>
      </c>
      <c r="C222" s="226" t="s">
        <v>672</v>
      </c>
      <c r="D222" s="226" t="s">
        <v>108</v>
      </c>
      <c r="E222" s="200">
        <v>240</v>
      </c>
      <c r="F222" s="227">
        <f>'приложение 5'!Q131</f>
        <v>50</v>
      </c>
      <c r="G222" s="227">
        <f>'приложение 5'!R131</f>
        <v>50</v>
      </c>
      <c r="H222" s="227">
        <f>'приложение 5'!S131</f>
        <v>50</v>
      </c>
    </row>
    <row r="223" spans="1:8" ht="63">
      <c r="A223" s="10" t="s">
        <v>405</v>
      </c>
      <c r="B223" s="225" t="s">
        <v>760</v>
      </c>
      <c r="C223" s="231"/>
      <c r="D223" s="231"/>
      <c r="E223" s="200"/>
      <c r="F223" s="227">
        <f>F224+F227</f>
        <v>20</v>
      </c>
      <c r="G223" s="227">
        <f>G224+G227</f>
        <v>20</v>
      </c>
      <c r="H223" s="227">
        <f>H224+H227</f>
        <v>20</v>
      </c>
    </row>
    <row r="224" spans="1:8" ht="63">
      <c r="A224" s="2" t="s">
        <v>404</v>
      </c>
      <c r="B224" s="225" t="s">
        <v>762</v>
      </c>
      <c r="C224" s="231"/>
      <c r="D224" s="231"/>
      <c r="E224" s="200"/>
      <c r="F224" s="227">
        <f aca="true" t="shared" si="23" ref="F224:H225">F225</f>
        <v>10</v>
      </c>
      <c r="G224" s="227">
        <f t="shared" si="23"/>
        <v>10</v>
      </c>
      <c r="H224" s="227">
        <f t="shared" si="23"/>
        <v>10</v>
      </c>
    </row>
    <row r="225" spans="1:8" ht="31.5">
      <c r="A225" s="10" t="s">
        <v>403</v>
      </c>
      <c r="B225" s="225" t="s">
        <v>761</v>
      </c>
      <c r="C225" s="231"/>
      <c r="D225" s="231"/>
      <c r="E225" s="200"/>
      <c r="F225" s="227">
        <f t="shared" si="23"/>
        <v>10</v>
      </c>
      <c r="G225" s="227">
        <f t="shared" si="23"/>
        <v>10</v>
      </c>
      <c r="H225" s="227">
        <f t="shared" si="23"/>
        <v>10</v>
      </c>
    </row>
    <row r="226" spans="1:8" ht="47.25">
      <c r="A226" s="4" t="s">
        <v>308</v>
      </c>
      <c r="B226" s="225" t="s">
        <v>761</v>
      </c>
      <c r="C226" s="226" t="s">
        <v>672</v>
      </c>
      <c r="D226" s="231" t="s">
        <v>108</v>
      </c>
      <c r="E226" s="200">
        <v>240</v>
      </c>
      <c r="F226" s="227">
        <f>'приложение 5'!Q135</f>
        <v>10</v>
      </c>
      <c r="G226" s="227">
        <f>'приложение 5'!R135</f>
        <v>10</v>
      </c>
      <c r="H226" s="227">
        <f>'приложение 5'!S135</f>
        <v>10</v>
      </c>
    </row>
    <row r="227" spans="1:8" ht="63">
      <c r="A227" s="2" t="s">
        <v>582</v>
      </c>
      <c r="B227" s="225" t="s">
        <v>763</v>
      </c>
      <c r="C227" s="226"/>
      <c r="D227" s="231"/>
      <c r="E227" s="200"/>
      <c r="F227" s="227">
        <f aca="true" t="shared" si="24" ref="F227:H228">F228</f>
        <v>10</v>
      </c>
      <c r="G227" s="227">
        <f t="shared" si="24"/>
        <v>10</v>
      </c>
      <c r="H227" s="227">
        <f t="shared" si="24"/>
        <v>10</v>
      </c>
    </row>
    <row r="228" spans="1:8" ht="31.5">
      <c r="A228" s="10" t="s">
        <v>583</v>
      </c>
      <c r="B228" s="225" t="s">
        <v>764</v>
      </c>
      <c r="C228" s="226"/>
      <c r="D228" s="231"/>
      <c r="E228" s="200"/>
      <c r="F228" s="227">
        <f t="shared" si="24"/>
        <v>10</v>
      </c>
      <c r="G228" s="227">
        <f t="shared" si="24"/>
        <v>10</v>
      </c>
      <c r="H228" s="227">
        <f t="shared" si="24"/>
        <v>10</v>
      </c>
    </row>
    <row r="229" spans="1:8" ht="47.25">
      <c r="A229" s="4" t="s">
        <v>308</v>
      </c>
      <c r="B229" s="225" t="s">
        <v>764</v>
      </c>
      <c r="C229" s="226" t="s">
        <v>672</v>
      </c>
      <c r="D229" s="226" t="s">
        <v>108</v>
      </c>
      <c r="E229" s="200">
        <v>240</v>
      </c>
      <c r="F229" s="227">
        <f>'приложение 5'!Q138</f>
        <v>10</v>
      </c>
      <c r="G229" s="227">
        <f>'приложение 5'!R138</f>
        <v>10</v>
      </c>
      <c r="H229" s="227">
        <f>'приложение 5'!S138</f>
        <v>10</v>
      </c>
    </row>
    <row r="230" spans="1:8" ht="47.25">
      <c r="A230" s="10" t="s">
        <v>575</v>
      </c>
      <c r="B230" s="225" t="s">
        <v>766</v>
      </c>
      <c r="C230" s="231"/>
      <c r="D230" s="231"/>
      <c r="E230" s="200"/>
      <c r="F230" s="227">
        <f>F231+F238</f>
        <v>3079.6</v>
      </c>
      <c r="G230" s="227">
        <f>G231+G238</f>
        <v>3220.1</v>
      </c>
      <c r="H230" s="227">
        <f>H231+H238</f>
        <v>3050.2</v>
      </c>
    </row>
    <row r="231" spans="1:8" ht="31.5">
      <c r="A231" s="10" t="s">
        <v>490</v>
      </c>
      <c r="B231" s="225" t="s">
        <v>767</v>
      </c>
      <c r="C231" s="231"/>
      <c r="D231" s="231"/>
      <c r="E231" s="200"/>
      <c r="F231" s="227">
        <f>F232+F236</f>
        <v>2579.6</v>
      </c>
      <c r="G231" s="227">
        <f>G232+G236</f>
        <v>2720.1</v>
      </c>
      <c r="H231" s="227">
        <f>H232+H236</f>
        <v>2550.2</v>
      </c>
    </row>
    <row r="232" spans="1:8" ht="31.5">
      <c r="A232" s="10" t="s">
        <v>64</v>
      </c>
      <c r="B232" s="225" t="s">
        <v>768</v>
      </c>
      <c r="C232" s="231"/>
      <c r="D232" s="231"/>
      <c r="E232" s="200"/>
      <c r="F232" s="227">
        <f>F233+F234+F235</f>
        <v>2039.7</v>
      </c>
      <c r="G232" s="227">
        <f>G233+G234+G235</f>
        <v>2158.6</v>
      </c>
      <c r="H232" s="227">
        <f>H233+H234+H235</f>
        <v>1966.3</v>
      </c>
    </row>
    <row r="233" spans="1:8" ht="31.5">
      <c r="A233" s="10" t="s">
        <v>311</v>
      </c>
      <c r="B233" s="225" t="s">
        <v>768</v>
      </c>
      <c r="C233" s="226" t="s">
        <v>672</v>
      </c>
      <c r="D233" s="226" t="s">
        <v>426</v>
      </c>
      <c r="E233" s="200">
        <v>110</v>
      </c>
      <c r="F233" s="267">
        <f>'приложение 5'!Q109</f>
        <v>1778.5</v>
      </c>
      <c r="G233" s="267">
        <f>'приложение 5'!R109</f>
        <v>1898.6</v>
      </c>
      <c r="H233" s="267">
        <f>'приложение 5'!S109</f>
        <v>1966.3</v>
      </c>
    </row>
    <row r="234" spans="1:8" ht="47.25">
      <c r="A234" s="4" t="s">
        <v>308</v>
      </c>
      <c r="B234" s="225" t="s">
        <v>768</v>
      </c>
      <c r="C234" s="226" t="s">
        <v>672</v>
      </c>
      <c r="D234" s="226" t="s">
        <v>426</v>
      </c>
      <c r="E234" s="200">
        <v>240</v>
      </c>
      <c r="F234" s="267">
        <f>'приложение 5'!Q110</f>
        <v>261</v>
      </c>
      <c r="G234" s="267">
        <f>'приложение 5'!R110</f>
        <v>260</v>
      </c>
      <c r="H234" s="267">
        <f>'приложение 5'!S110</f>
        <v>0</v>
      </c>
    </row>
    <row r="235" spans="1:8" ht="15.75">
      <c r="A235" s="10" t="s">
        <v>309</v>
      </c>
      <c r="B235" s="225" t="s">
        <v>768</v>
      </c>
      <c r="C235" s="226" t="s">
        <v>672</v>
      </c>
      <c r="D235" s="226" t="s">
        <v>426</v>
      </c>
      <c r="E235" s="200">
        <v>850</v>
      </c>
      <c r="F235" s="267">
        <f>'приложение 5'!Q111</f>
        <v>0.2</v>
      </c>
      <c r="G235" s="267">
        <f>'приложение 5'!R111</f>
        <v>0</v>
      </c>
      <c r="H235" s="267">
        <f>'приложение 5'!S111</f>
        <v>0</v>
      </c>
    </row>
    <row r="236" spans="1:8" ht="63">
      <c r="A236" s="10" t="s">
        <v>387</v>
      </c>
      <c r="B236" s="225" t="s">
        <v>769</v>
      </c>
      <c r="C236" s="226"/>
      <c r="D236" s="226"/>
      <c r="E236" s="200"/>
      <c r="F236" s="267">
        <f>F237</f>
        <v>539.9</v>
      </c>
      <c r="G236" s="267">
        <f>G237</f>
        <v>561.5</v>
      </c>
      <c r="H236" s="267">
        <f>H237</f>
        <v>583.9</v>
      </c>
    </row>
    <row r="237" spans="1:8" ht="31.5">
      <c r="A237" s="10" t="s">
        <v>311</v>
      </c>
      <c r="B237" s="225" t="s">
        <v>769</v>
      </c>
      <c r="C237" s="226" t="s">
        <v>672</v>
      </c>
      <c r="D237" s="226" t="s">
        <v>426</v>
      </c>
      <c r="E237" s="200">
        <v>110</v>
      </c>
      <c r="F237" s="267">
        <f>'приложение 5'!Q113</f>
        <v>539.9</v>
      </c>
      <c r="G237" s="267">
        <f>'приложение 5'!R113</f>
        <v>561.5</v>
      </c>
      <c r="H237" s="267">
        <f>'приложение 5'!S113</f>
        <v>583.9</v>
      </c>
    </row>
    <row r="238" spans="1:8" ht="63">
      <c r="A238" s="10" t="s">
        <v>576</v>
      </c>
      <c r="B238" s="225" t="s">
        <v>770</v>
      </c>
      <c r="C238" s="226"/>
      <c r="D238" s="226"/>
      <c r="E238" s="200"/>
      <c r="F238" s="267">
        <f aca="true" t="shared" si="25" ref="F238:H239">F239</f>
        <v>500</v>
      </c>
      <c r="G238" s="267">
        <f t="shared" si="25"/>
        <v>500</v>
      </c>
      <c r="H238" s="267">
        <f t="shared" si="25"/>
        <v>500</v>
      </c>
    </row>
    <row r="239" spans="1:8" ht="15.75">
      <c r="A239" s="10" t="s">
        <v>32</v>
      </c>
      <c r="B239" s="225" t="s">
        <v>771</v>
      </c>
      <c r="C239" s="226"/>
      <c r="D239" s="226"/>
      <c r="E239" s="200"/>
      <c r="F239" s="267">
        <f t="shared" si="25"/>
        <v>500</v>
      </c>
      <c r="G239" s="267">
        <f t="shared" si="25"/>
        <v>500</v>
      </c>
      <c r="H239" s="267">
        <f t="shared" si="25"/>
        <v>500</v>
      </c>
    </row>
    <row r="240" spans="1:8" ht="47.25">
      <c r="A240" s="4" t="s">
        <v>308</v>
      </c>
      <c r="B240" s="225" t="s">
        <v>771</v>
      </c>
      <c r="C240" s="226" t="s">
        <v>672</v>
      </c>
      <c r="D240" s="226" t="s">
        <v>90</v>
      </c>
      <c r="E240" s="200">
        <v>240</v>
      </c>
      <c r="F240" s="267">
        <f>'приложение 5'!Q82</f>
        <v>500</v>
      </c>
      <c r="G240" s="267">
        <f>'приложение 5'!R82</f>
        <v>500</v>
      </c>
      <c r="H240" s="267">
        <f>'приложение 5'!S82</f>
        <v>500</v>
      </c>
    </row>
    <row r="241" spans="1:8" s="265" customFormat="1" ht="40.5" customHeight="1">
      <c r="A241" s="378" t="s">
        <v>600</v>
      </c>
      <c r="B241" s="248" t="s">
        <v>772</v>
      </c>
      <c r="C241" s="263"/>
      <c r="D241" s="263"/>
      <c r="E241" s="248"/>
      <c r="F241" s="264">
        <f>F242+F245+F248+F251</f>
        <v>1220.4</v>
      </c>
      <c r="G241" s="264">
        <f>G242+G245+G248+G251</f>
        <v>1158</v>
      </c>
      <c r="H241" s="264">
        <f>H242+H245+H248+H251</f>
        <v>1143</v>
      </c>
    </row>
    <row r="242" spans="1:8" ht="66.75" customHeight="1">
      <c r="A242" s="2" t="s">
        <v>288</v>
      </c>
      <c r="B242" s="225" t="s">
        <v>773</v>
      </c>
      <c r="C242" s="231"/>
      <c r="D242" s="231"/>
      <c r="E242" s="200"/>
      <c r="F242" s="227">
        <f aca="true" t="shared" si="26" ref="F242:H243">F243</f>
        <v>140</v>
      </c>
      <c r="G242" s="227">
        <f t="shared" si="26"/>
        <v>159.2</v>
      </c>
      <c r="H242" s="227">
        <f t="shared" si="26"/>
        <v>160</v>
      </c>
    </row>
    <row r="243" spans="1:8" ht="21" customHeight="1">
      <c r="A243" s="223" t="s">
        <v>458</v>
      </c>
      <c r="B243" s="225" t="s">
        <v>773</v>
      </c>
      <c r="C243" s="231"/>
      <c r="D243" s="231"/>
      <c r="E243" s="200"/>
      <c r="F243" s="227">
        <f t="shared" si="26"/>
        <v>140</v>
      </c>
      <c r="G243" s="227">
        <f t="shared" si="26"/>
        <v>159.2</v>
      </c>
      <c r="H243" s="227">
        <f t="shared" si="26"/>
        <v>160</v>
      </c>
    </row>
    <row r="244" spans="1:8" ht="33.75" customHeight="1">
      <c r="A244" s="4" t="s">
        <v>308</v>
      </c>
      <c r="B244" s="225" t="s">
        <v>773</v>
      </c>
      <c r="C244" s="226" t="s">
        <v>672</v>
      </c>
      <c r="D244" s="226" t="s">
        <v>154</v>
      </c>
      <c r="E244" s="200">
        <v>240</v>
      </c>
      <c r="F244" s="227">
        <f>'приложение 5'!Q254</f>
        <v>140</v>
      </c>
      <c r="G244" s="227">
        <f>'приложение 5'!R254</f>
        <v>159.2</v>
      </c>
      <c r="H244" s="227">
        <f>'приложение 5'!S254</f>
        <v>160</v>
      </c>
    </row>
    <row r="245" spans="1:8" ht="59.25" customHeight="1">
      <c r="A245" s="2" t="s">
        <v>289</v>
      </c>
      <c r="B245" s="225" t="s">
        <v>774</v>
      </c>
      <c r="C245" s="231"/>
      <c r="D245" s="231"/>
      <c r="E245" s="200"/>
      <c r="F245" s="227">
        <f aca="true" t="shared" si="27" ref="F245:H246">F246</f>
        <v>60</v>
      </c>
      <c r="G245" s="227">
        <f t="shared" si="27"/>
        <v>60</v>
      </c>
      <c r="H245" s="227">
        <f t="shared" si="27"/>
        <v>60</v>
      </c>
    </row>
    <row r="246" spans="1:8" ht="15.75">
      <c r="A246" s="223" t="s">
        <v>458</v>
      </c>
      <c r="B246" s="225" t="s">
        <v>775</v>
      </c>
      <c r="C246" s="231"/>
      <c r="D246" s="231"/>
      <c r="E246" s="200"/>
      <c r="F246" s="227">
        <f t="shared" si="27"/>
        <v>60</v>
      </c>
      <c r="G246" s="227">
        <f t="shared" si="27"/>
        <v>60</v>
      </c>
      <c r="H246" s="227">
        <f t="shared" si="27"/>
        <v>60</v>
      </c>
    </row>
    <row r="247" spans="1:8" ht="47.25">
      <c r="A247" s="4" t="s">
        <v>308</v>
      </c>
      <c r="B247" s="225" t="s">
        <v>775</v>
      </c>
      <c r="C247" s="226" t="s">
        <v>672</v>
      </c>
      <c r="D247" s="231" t="s">
        <v>154</v>
      </c>
      <c r="E247" s="200">
        <v>240</v>
      </c>
      <c r="F247" s="227">
        <f>'приложение 5'!Q257</f>
        <v>60</v>
      </c>
      <c r="G247" s="227">
        <f>'приложение 5'!R257</f>
        <v>60</v>
      </c>
      <c r="H247" s="227">
        <f>'приложение 5'!S257</f>
        <v>60</v>
      </c>
    </row>
    <row r="248" spans="1:8" ht="47.25" customHeight="1">
      <c r="A248" s="10" t="s">
        <v>601</v>
      </c>
      <c r="B248" s="225" t="s">
        <v>776</v>
      </c>
      <c r="C248" s="231"/>
      <c r="D248" s="231"/>
      <c r="E248" s="200"/>
      <c r="F248" s="227">
        <f aca="true" t="shared" si="28" ref="F248:H249">F249</f>
        <v>100</v>
      </c>
      <c r="G248" s="227">
        <f t="shared" si="28"/>
        <v>100</v>
      </c>
      <c r="H248" s="227">
        <f t="shared" si="28"/>
        <v>100</v>
      </c>
    </row>
    <row r="249" spans="1:8" ht="15.75">
      <c r="A249" s="223" t="s">
        <v>458</v>
      </c>
      <c r="B249" s="225" t="s">
        <v>777</v>
      </c>
      <c r="C249" s="231"/>
      <c r="D249" s="231"/>
      <c r="E249" s="200"/>
      <c r="F249" s="227">
        <f t="shared" si="28"/>
        <v>100</v>
      </c>
      <c r="G249" s="227">
        <f t="shared" si="28"/>
        <v>100</v>
      </c>
      <c r="H249" s="227">
        <f t="shared" si="28"/>
        <v>100</v>
      </c>
    </row>
    <row r="250" spans="1:8" ht="47.25">
      <c r="A250" s="4" t="s">
        <v>308</v>
      </c>
      <c r="B250" s="225" t="s">
        <v>777</v>
      </c>
      <c r="C250" s="226" t="s">
        <v>672</v>
      </c>
      <c r="D250" s="231" t="s">
        <v>154</v>
      </c>
      <c r="E250" s="200">
        <v>240</v>
      </c>
      <c r="F250" s="227">
        <f>'приложение 5'!Q260</f>
        <v>100</v>
      </c>
      <c r="G250" s="227">
        <f>'приложение 5'!R260</f>
        <v>100</v>
      </c>
      <c r="H250" s="227">
        <f>'приложение 5'!S260</f>
        <v>100</v>
      </c>
    </row>
    <row r="251" spans="1:8" ht="31.5">
      <c r="A251" s="233" t="s">
        <v>883</v>
      </c>
      <c r="B251" s="225" t="s">
        <v>778</v>
      </c>
      <c r="C251" s="231"/>
      <c r="D251" s="231"/>
      <c r="E251" s="200"/>
      <c r="F251" s="227">
        <f aca="true" t="shared" si="29" ref="F251:H252">F252</f>
        <v>920.4</v>
      </c>
      <c r="G251" s="227">
        <f t="shared" si="29"/>
        <v>838.8</v>
      </c>
      <c r="H251" s="227">
        <f t="shared" si="29"/>
        <v>823</v>
      </c>
    </row>
    <row r="252" spans="1:8" ht="31.5">
      <c r="A252" s="230" t="s">
        <v>294</v>
      </c>
      <c r="B252" s="225" t="s">
        <v>779</v>
      </c>
      <c r="C252" s="231"/>
      <c r="D252" s="231"/>
      <c r="E252" s="200"/>
      <c r="F252" s="227">
        <f t="shared" si="29"/>
        <v>920.4</v>
      </c>
      <c r="G252" s="227">
        <f t="shared" si="29"/>
        <v>838.8</v>
      </c>
      <c r="H252" s="227">
        <f t="shared" si="29"/>
        <v>823</v>
      </c>
    </row>
    <row r="253" spans="1:8" ht="28.5" customHeight="1">
      <c r="A253" s="230" t="s">
        <v>313</v>
      </c>
      <c r="B253" s="225" t="s">
        <v>779</v>
      </c>
      <c r="C253" s="226" t="s">
        <v>672</v>
      </c>
      <c r="D253" s="231" t="s">
        <v>92</v>
      </c>
      <c r="E253" s="200">
        <v>320</v>
      </c>
      <c r="F253" s="227">
        <f>'приложение 5'!Q300</f>
        <v>920.4</v>
      </c>
      <c r="G253" s="227">
        <f>'приложение 5'!R300</f>
        <v>838.8</v>
      </c>
      <c r="H253" s="227">
        <f>'приложение 5'!S300</f>
        <v>823</v>
      </c>
    </row>
    <row r="254" spans="1:8" s="265" customFormat="1" ht="66" customHeight="1">
      <c r="A254" s="380" t="s">
        <v>640</v>
      </c>
      <c r="B254" s="248" t="s">
        <v>780</v>
      </c>
      <c r="C254" s="263"/>
      <c r="D254" s="263"/>
      <c r="E254" s="248"/>
      <c r="F254" s="264">
        <f>F255+F258</f>
        <v>130</v>
      </c>
      <c r="G254" s="264">
        <f>G255+G258</f>
        <v>130</v>
      </c>
      <c r="H254" s="264">
        <f>H255+H258</f>
        <v>130</v>
      </c>
    </row>
    <row r="255" spans="1:8" ht="40.5" customHeight="1">
      <c r="A255" s="25" t="s">
        <v>641</v>
      </c>
      <c r="B255" s="225" t="s">
        <v>781</v>
      </c>
      <c r="C255" s="231"/>
      <c r="D255" s="231"/>
      <c r="E255" s="200"/>
      <c r="F255" s="227">
        <f aca="true" t="shared" si="30" ref="F255:H256">F256</f>
        <v>60</v>
      </c>
      <c r="G255" s="227">
        <f t="shared" si="30"/>
        <v>60</v>
      </c>
      <c r="H255" s="227">
        <f t="shared" si="30"/>
        <v>60</v>
      </c>
    </row>
    <row r="256" spans="1:8" ht="28.5" customHeight="1">
      <c r="A256" s="25" t="s">
        <v>400</v>
      </c>
      <c r="B256" s="225" t="s">
        <v>782</v>
      </c>
      <c r="C256" s="231"/>
      <c r="D256" s="231"/>
      <c r="E256" s="200"/>
      <c r="F256" s="227">
        <f>F257</f>
        <v>60</v>
      </c>
      <c r="G256" s="227">
        <f t="shared" si="30"/>
        <v>60</v>
      </c>
      <c r="H256" s="227">
        <f t="shared" si="30"/>
        <v>60</v>
      </c>
    </row>
    <row r="257" spans="1:8" ht="28.5" customHeight="1">
      <c r="A257" s="4" t="s">
        <v>308</v>
      </c>
      <c r="B257" s="225" t="s">
        <v>782</v>
      </c>
      <c r="C257" s="226" t="s">
        <v>651</v>
      </c>
      <c r="D257" s="226" t="s">
        <v>96</v>
      </c>
      <c r="E257" s="200">
        <v>240</v>
      </c>
      <c r="F257" s="227">
        <f>'приложение 5'!Q541</f>
        <v>60</v>
      </c>
      <c r="G257" s="227">
        <f>'приложение 5'!R541</f>
        <v>60</v>
      </c>
      <c r="H257" s="227">
        <f>'приложение 5'!S541</f>
        <v>60</v>
      </c>
    </row>
    <row r="258" spans="1:8" ht="28.5" customHeight="1">
      <c r="A258" s="25" t="s">
        <v>401</v>
      </c>
      <c r="B258" s="225" t="s">
        <v>783</v>
      </c>
      <c r="C258" s="231"/>
      <c r="D258" s="231"/>
      <c r="E258" s="200"/>
      <c r="F258" s="227">
        <f aca="true" t="shared" si="31" ref="F258:H259">F259</f>
        <v>70</v>
      </c>
      <c r="G258" s="227">
        <f t="shared" si="31"/>
        <v>70</v>
      </c>
      <c r="H258" s="227">
        <f t="shared" si="31"/>
        <v>70</v>
      </c>
    </row>
    <row r="259" spans="1:8" ht="28.5" customHeight="1">
      <c r="A259" s="25" t="s">
        <v>402</v>
      </c>
      <c r="B259" s="225" t="s">
        <v>784</v>
      </c>
      <c r="C259" s="231"/>
      <c r="D259" s="231"/>
      <c r="E259" s="200"/>
      <c r="F259" s="227">
        <f t="shared" si="31"/>
        <v>70</v>
      </c>
      <c r="G259" s="227">
        <f t="shared" si="31"/>
        <v>70</v>
      </c>
      <c r="H259" s="227">
        <f t="shared" si="31"/>
        <v>70</v>
      </c>
    </row>
    <row r="260" spans="1:8" ht="28.5" customHeight="1">
      <c r="A260" s="4" t="s">
        <v>308</v>
      </c>
      <c r="B260" s="225" t="s">
        <v>784</v>
      </c>
      <c r="C260" s="226" t="s">
        <v>651</v>
      </c>
      <c r="D260" s="231" t="s">
        <v>96</v>
      </c>
      <c r="E260" s="200">
        <v>240</v>
      </c>
      <c r="F260" s="227">
        <f>'приложение 5'!Q544</f>
        <v>70</v>
      </c>
      <c r="G260" s="227">
        <f>'приложение 5'!R544</f>
        <v>70</v>
      </c>
      <c r="H260" s="227">
        <f>'приложение 5'!S544</f>
        <v>70</v>
      </c>
    </row>
    <row r="261" spans="1:8" s="265" customFormat="1" ht="49.5" customHeight="1">
      <c r="A261" s="2" t="s">
        <v>588</v>
      </c>
      <c r="B261" s="248" t="s">
        <v>785</v>
      </c>
      <c r="C261" s="263"/>
      <c r="D261" s="263"/>
      <c r="E261" s="248"/>
      <c r="F261" s="264">
        <f>F262+F268</f>
        <v>466.4</v>
      </c>
      <c r="G261" s="264">
        <f>G262+G268</f>
        <v>466.4</v>
      </c>
      <c r="H261" s="264">
        <f>H262+H268</f>
        <v>466.4</v>
      </c>
    </row>
    <row r="262" spans="1:8" ht="47.25">
      <c r="A262" s="17" t="s">
        <v>884</v>
      </c>
      <c r="B262" s="225" t="s">
        <v>786</v>
      </c>
      <c r="C262" s="231"/>
      <c r="D262" s="231"/>
      <c r="E262" s="200"/>
      <c r="F262" s="227">
        <f>F263+F266</f>
        <v>386.4</v>
      </c>
      <c r="G262" s="227">
        <f>G263+G266</f>
        <v>386.4</v>
      </c>
      <c r="H262" s="227">
        <f>H263+H266</f>
        <v>386.4</v>
      </c>
    </row>
    <row r="263" spans="1:8" ht="36.75" customHeight="1">
      <c r="A263" s="17" t="s">
        <v>6</v>
      </c>
      <c r="B263" s="225" t="s">
        <v>787</v>
      </c>
      <c r="C263" s="231"/>
      <c r="D263" s="231"/>
      <c r="E263" s="200"/>
      <c r="F263" s="227">
        <f>F264+F265</f>
        <v>30</v>
      </c>
      <c r="G263" s="227">
        <f>G264+G265</f>
        <v>30</v>
      </c>
      <c r="H263" s="227">
        <f>H264+H265</f>
        <v>30</v>
      </c>
    </row>
    <row r="264" spans="1:8" ht="35.25" customHeight="1">
      <c r="A264" s="4" t="s">
        <v>308</v>
      </c>
      <c r="B264" s="225" t="s">
        <v>787</v>
      </c>
      <c r="C264" s="226" t="s">
        <v>672</v>
      </c>
      <c r="D264" s="231" t="s">
        <v>100</v>
      </c>
      <c r="E264" s="200">
        <v>240</v>
      </c>
      <c r="F264" s="227">
        <f>'приложение 5'!Q184</f>
        <v>10</v>
      </c>
      <c r="G264" s="227">
        <f>'приложение 5'!R184</f>
        <v>10</v>
      </c>
      <c r="H264" s="227">
        <f>'приложение 5'!S184</f>
        <v>10</v>
      </c>
    </row>
    <row r="265" spans="1:8" ht="62.25" customHeight="1">
      <c r="A265" s="4" t="s">
        <v>370</v>
      </c>
      <c r="B265" s="225" t="s">
        <v>787</v>
      </c>
      <c r="C265" s="226" t="s">
        <v>672</v>
      </c>
      <c r="D265" s="231" t="s">
        <v>100</v>
      </c>
      <c r="E265" s="200">
        <v>810</v>
      </c>
      <c r="F265" s="227">
        <f>'приложение 5'!Q185</f>
        <v>20</v>
      </c>
      <c r="G265" s="227">
        <f>'приложение 5'!R185</f>
        <v>20</v>
      </c>
      <c r="H265" s="227">
        <f>'приложение 5'!S185</f>
        <v>20</v>
      </c>
    </row>
    <row r="266" spans="1:8" ht="38.25" customHeight="1">
      <c r="A266" s="4" t="s">
        <v>369</v>
      </c>
      <c r="B266" s="225" t="s">
        <v>788</v>
      </c>
      <c r="C266" s="231"/>
      <c r="D266" s="231"/>
      <c r="E266" s="200"/>
      <c r="F266" s="227">
        <f>F267</f>
        <v>356.4</v>
      </c>
      <c r="G266" s="227">
        <f>G267</f>
        <v>356.4</v>
      </c>
      <c r="H266" s="227">
        <f>H267</f>
        <v>356.4</v>
      </c>
    </row>
    <row r="267" spans="1:8" ht="36" customHeight="1">
      <c r="A267" s="4" t="s">
        <v>370</v>
      </c>
      <c r="B267" s="225" t="s">
        <v>788</v>
      </c>
      <c r="C267" s="226" t="s">
        <v>672</v>
      </c>
      <c r="D267" s="231" t="s">
        <v>100</v>
      </c>
      <c r="E267" s="200">
        <v>810</v>
      </c>
      <c r="F267" s="227">
        <f>'приложение 5'!Q187</f>
        <v>356.4</v>
      </c>
      <c r="G267" s="227">
        <f>'приложение 5'!R187</f>
        <v>356.4</v>
      </c>
      <c r="H267" s="227">
        <f>'приложение 5'!S187</f>
        <v>356.4</v>
      </c>
    </row>
    <row r="268" spans="1:8" ht="47.25" customHeight="1">
      <c r="A268" s="4" t="s">
        <v>544</v>
      </c>
      <c r="B268" s="225" t="s">
        <v>789</v>
      </c>
      <c r="C268" s="231"/>
      <c r="D268" s="231"/>
      <c r="E268" s="200"/>
      <c r="F268" s="227">
        <f aca="true" t="shared" si="32" ref="F268:H269">F269</f>
        <v>80</v>
      </c>
      <c r="G268" s="227">
        <f t="shared" si="32"/>
        <v>80</v>
      </c>
      <c r="H268" s="227">
        <f t="shared" si="32"/>
        <v>80</v>
      </c>
    </row>
    <row r="269" spans="1:8" ht="39.75" customHeight="1">
      <c r="A269" s="4" t="s">
        <v>8</v>
      </c>
      <c r="B269" s="225" t="s">
        <v>790</v>
      </c>
      <c r="C269" s="231"/>
      <c r="D269" s="231"/>
      <c r="E269" s="200"/>
      <c r="F269" s="227">
        <f t="shared" si="32"/>
        <v>80</v>
      </c>
      <c r="G269" s="227">
        <f t="shared" si="32"/>
        <v>80</v>
      </c>
      <c r="H269" s="227">
        <f t="shared" si="32"/>
        <v>80</v>
      </c>
    </row>
    <row r="270" spans="1:8" ht="28.5" customHeight="1">
      <c r="A270" s="4" t="s">
        <v>308</v>
      </c>
      <c r="B270" s="225" t="s">
        <v>790</v>
      </c>
      <c r="C270" s="226" t="s">
        <v>672</v>
      </c>
      <c r="D270" s="231" t="s">
        <v>100</v>
      </c>
      <c r="E270" s="200">
        <v>240</v>
      </c>
      <c r="F270" s="227">
        <f>'приложение 5'!Q190</f>
        <v>80</v>
      </c>
      <c r="G270" s="227">
        <f>'приложение 5'!R190</f>
        <v>80</v>
      </c>
      <c r="H270" s="227">
        <f>'приложение 5'!S190</f>
        <v>80</v>
      </c>
    </row>
    <row r="271" spans="1:8" s="265" customFormat="1" ht="63.75" customHeight="1">
      <c r="A271" s="378" t="s">
        <v>596</v>
      </c>
      <c r="B271" s="248" t="s">
        <v>791</v>
      </c>
      <c r="C271" s="263"/>
      <c r="D271" s="263"/>
      <c r="E271" s="248"/>
      <c r="F271" s="264">
        <f>F272</f>
        <v>4799.2</v>
      </c>
      <c r="G271" s="264">
        <f>G272</f>
        <v>1964.6</v>
      </c>
      <c r="H271" s="264">
        <f>H272</f>
        <v>0</v>
      </c>
    </row>
    <row r="272" spans="1:8" ht="63.75" customHeight="1">
      <c r="A272" s="28" t="s">
        <v>422</v>
      </c>
      <c r="B272" s="225" t="s">
        <v>792</v>
      </c>
      <c r="C272" s="226"/>
      <c r="D272" s="226"/>
      <c r="E272" s="225"/>
      <c r="F272" s="267">
        <f>F273+F275+F277</f>
        <v>4799.2</v>
      </c>
      <c r="G272" s="267">
        <f>G273+G275+G277</f>
        <v>1964.6</v>
      </c>
      <c r="H272" s="267">
        <f>H273+H275+H277</f>
        <v>0</v>
      </c>
    </row>
    <row r="273" spans="1:8" ht="33" customHeight="1">
      <c r="A273" s="28" t="s">
        <v>597</v>
      </c>
      <c r="B273" s="225" t="s">
        <v>793</v>
      </c>
      <c r="C273" s="231"/>
      <c r="D273" s="231"/>
      <c r="E273" s="200"/>
      <c r="F273" s="227">
        <f>F274</f>
        <v>98</v>
      </c>
      <c r="G273" s="227">
        <f>G274</f>
        <v>98.8</v>
      </c>
      <c r="H273" s="227">
        <f>H274</f>
        <v>0</v>
      </c>
    </row>
    <row r="274" spans="1:8" ht="36.75" customHeight="1">
      <c r="A274" s="4" t="s">
        <v>308</v>
      </c>
      <c r="B274" s="225" t="s">
        <v>793</v>
      </c>
      <c r="C274" s="226" t="s">
        <v>672</v>
      </c>
      <c r="D274" s="231" t="s">
        <v>162</v>
      </c>
      <c r="E274" s="200">
        <v>240</v>
      </c>
      <c r="F274" s="227">
        <f>'приложение 5'!Q221</f>
        <v>98</v>
      </c>
      <c r="G274" s="227">
        <f>'приложение 5'!R221</f>
        <v>98.8</v>
      </c>
      <c r="H274" s="227">
        <f>'приложение 5'!S221</f>
        <v>0</v>
      </c>
    </row>
    <row r="275" spans="1:8" ht="36.75" customHeight="1">
      <c r="A275" s="10" t="s">
        <v>619</v>
      </c>
      <c r="B275" s="225" t="s">
        <v>794</v>
      </c>
      <c r="C275" s="226"/>
      <c r="D275" s="231"/>
      <c r="E275" s="200"/>
      <c r="F275" s="227">
        <f>F276</f>
        <v>1848.7</v>
      </c>
      <c r="G275" s="227">
        <f>G276</f>
        <v>1865.8</v>
      </c>
      <c r="H275" s="227">
        <f>H276</f>
        <v>0</v>
      </c>
    </row>
    <row r="276" spans="1:8" ht="36.75" customHeight="1">
      <c r="A276" s="4" t="s">
        <v>308</v>
      </c>
      <c r="B276" s="225" t="s">
        <v>794</v>
      </c>
      <c r="C276" s="226" t="s">
        <v>795</v>
      </c>
      <c r="D276" s="226" t="s">
        <v>162</v>
      </c>
      <c r="E276" s="200">
        <v>240</v>
      </c>
      <c r="F276" s="227">
        <f>'приложение 5'!Q361</f>
        <v>1848.7</v>
      </c>
      <c r="G276" s="227">
        <f>'приложение 5'!R361</f>
        <v>1865.8</v>
      </c>
      <c r="H276" s="227">
        <f>'приложение 5'!S361</f>
        <v>0</v>
      </c>
    </row>
    <row r="277" spans="1:8" ht="36.75" customHeight="1">
      <c r="A277" s="10" t="s">
        <v>620</v>
      </c>
      <c r="B277" s="225" t="s">
        <v>796</v>
      </c>
      <c r="C277" s="226"/>
      <c r="D277" s="231"/>
      <c r="E277" s="200"/>
      <c r="F277" s="227">
        <f>F278</f>
        <v>2852.5</v>
      </c>
      <c r="G277" s="227">
        <f>G278</f>
        <v>0</v>
      </c>
      <c r="H277" s="227">
        <f>H278</f>
        <v>0</v>
      </c>
    </row>
    <row r="278" spans="1:8" ht="36.75" customHeight="1">
      <c r="A278" s="4" t="s">
        <v>308</v>
      </c>
      <c r="B278" s="225" t="s">
        <v>796</v>
      </c>
      <c r="C278" s="226" t="s">
        <v>795</v>
      </c>
      <c r="D278" s="226" t="s">
        <v>162</v>
      </c>
      <c r="E278" s="200">
        <v>240</v>
      </c>
      <c r="F278" s="227">
        <f>'приложение 5'!Q363</f>
        <v>2852.5</v>
      </c>
      <c r="G278" s="227">
        <f>'приложение 5'!R363</f>
        <v>0</v>
      </c>
      <c r="H278" s="227">
        <f>'приложение 5'!S363</f>
        <v>0</v>
      </c>
    </row>
    <row r="279" spans="1:8" s="265" customFormat="1" ht="68.25" customHeight="1">
      <c r="A279" s="57" t="s">
        <v>584</v>
      </c>
      <c r="B279" s="248" t="s">
        <v>797</v>
      </c>
      <c r="C279" s="263"/>
      <c r="D279" s="263"/>
      <c r="E279" s="248"/>
      <c r="F279" s="264">
        <f>F280+F283+F286+F292+F295</f>
        <v>16374.6</v>
      </c>
      <c r="G279" s="264">
        <f>G280+G283+G286+G292+G295</f>
        <v>17358.6</v>
      </c>
      <c r="H279" s="264">
        <f>H280+H283+H286+H292+H295</f>
        <v>18322.6</v>
      </c>
    </row>
    <row r="280" spans="1:8" ht="31.5">
      <c r="A280" s="10" t="s">
        <v>281</v>
      </c>
      <c r="B280" s="225" t="s">
        <v>798</v>
      </c>
      <c r="C280" s="231"/>
      <c r="D280" s="231"/>
      <c r="E280" s="200"/>
      <c r="F280" s="227">
        <f>F281</f>
        <v>1100</v>
      </c>
      <c r="G280" s="227">
        <f>G281</f>
        <v>2500</v>
      </c>
      <c r="H280" s="227">
        <f>H281</f>
        <v>750</v>
      </c>
    </row>
    <row r="281" spans="1:8" ht="15.75">
      <c r="A281" s="10" t="s">
        <v>585</v>
      </c>
      <c r="B281" s="225" t="s">
        <v>799</v>
      </c>
      <c r="C281" s="231"/>
      <c r="D281" s="231"/>
      <c r="E281" s="200"/>
      <c r="F281" s="227">
        <f>SUM(F282:F282)</f>
        <v>1100</v>
      </c>
      <c r="G281" s="227">
        <f>SUM(G282:G282)</f>
        <v>2500</v>
      </c>
      <c r="H281" s="227">
        <f>SUM(H282:H282)</f>
        <v>750</v>
      </c>
    </row>
    <row r="282" spans="1:8" ht="47.25">
      <c r="A282" s="4" t="s">
        <v>308</v>
      </c>
      <c r="B282" s="225" t="s">
        <v>799</v>
      </c>
      <c r="C282" s="226" t="s">
        <v>672</v>
      </c>
      <c r="D282" s="231" t="s">
        <v>93</v>
      </c>
      <c r="E282" s="200">
        <v>240</v>
      </c>
      <c r="F282" s="227">
        <f>'приложение 5'!Q149</f>
        <v>1100</v>
      </c>
      <c r="G282" s="227">
        <f>'приложение 5'!R149</f>
        <v>2500</v>
      </c>
      <c r="H282" s="227">
        <f>'приложение 5'!S149</f>
        <v>750</v>
      </c>
    </row>
    <row r="283" spans="1:8" ht="47.25">
      <c r="A283" s="10" t="s">
        <v>493</v>
      </c>
      <c r="B283" s="225" t="s">
        <v>800</v>
      </c>
      <c r="C283" s="231"/>
      <c r="D283" s="231"/>
      <c r="E283" s="200"/>
      <c r="F283" s="227">
        <f aca="true" t="shared" si="33" ref="F283:H284">F284</f>
        <v>200</v>
      </c>
      <c r="G283" s="227">
        <f t="shared" si="33"/>
        <v>200</v>
      </c>
      <c r="H283" s="227">
        <f t="shared" si="33"/>
        <v>200</v>
      </c>
    </row>
    <row r="284" spans="1:8" ht="15.75">
      <c r="A284" s="28" t="s">
        <v>331</v>
      </c>
      <c r="B284" s="225" t="s">
        <v>801</v>
      </c>
      <c r="C284" s="231"/>
      <c r="D284" s="231"/>
      <c r="E284" s="200"/>
      <c r="F284" s="227">
        <f t="shared" si="33"/>
        <v>200</v>
      </c>
      <c r="G284" s="227">
        <f t="shared" si="33"/>
        <v>200</v>
      </c>
      <c r="H284" s="227">
        <f t="shared" si="33"/>
        <v>200</v>
      </c>
    </row>
    <row r="285" spans="1:8" ht="47.25">
      <c r="A285" s="4" t="s">
        <v>308</v>
      </c>
      <c r="B285" s="225" t="s">
        <v>801</v>
      </c>
      <c r="C285" s="226" t="s">
        <v>802</v>
      </c>
      <c r="D285" s="231" t="s">
        <v>93</v>
      </c>
      <c r="E285" s="200">
        <v>240</v>
      </c>
      <c r="F285" s="227">
        <f>'приложение 5'!Q448</f>
        <v>200</v>
      </c>
      <c r="G285" s="227">
        <f>'приложение 5'!R448</f>
        <v>200</v>
      </c>
      <c r="H285" s="227">
        <f>'приложение 5'!S448</f>
        <v>200</v>
      </c>
    </row>
    <row r="286" spans="1:8" ht="33" customHeight="1">
      <c r="A286" s="10" t="s">
        <v>344</v>
      </c>
      <c r="B286" s="225" t="s">
        <v>803</v>
      </c>
      <c r="C286" s="231"/>
      <c r="D286" s="231"/>
      <c r="E286" s="200"/>
      <c r="F286" s="227">
        <f>F287</f>
        <v>13508</v>
      </c>
      <c r="G286" s="227">
        <f>G287</f>
        <v>13092</v>
      </c>
      <c r="H286" s="227">
        <f>H287</f>
        <v>15806</v>
      </c>
    </row>
    <row r="287" spans="1:8" ht="15.75">
      <c r="A287" s="4" t="s">
        <v>331</v>
      </c>
      <c r="B287" s="225" t="s">
        <v>804</v>
      </c>
      <c r="C287" s="231"/>
      <c r="D287" s="231"/>
      <c r="E287" s="200"/>
      <c r="F287" s="227">
        <f>F288+F289+F290+F291</f>
        <v>13508</v>
      </c>
      <c r="G287" s="227">
        <f>G288+G289+G290+G291</f>
        <v>13092</v>
      </c>
      <c r="H287" s="227">
        <f>H288+H289+H290+H291</f>
        <v>15806</v>
      </c>
    </row>
    <row r="288" spans="1:8" ht="47.25">
      <c r="A288" s="4" t="s">
        <v>308</v>
      </c>
      <c r="B288" s="225" t="s">
        <v>804</v>
      </c>
      <c r="C288" s="226" t="s">
        <v>672</v>
      </c>
      <c r="D288" s="231" t="s">
        <v>93</v>
      </c>
      <c r="E288" s="200">
        <v>240</v>
      </c>
      <c r="F288" s="227">
        <f>'приложение 5'!Q152</f>
        <v>8715</v>
      </c>
      <c r="G288" s="227">
        <f>'приложение 5'!R152</f>
        <v>8299</v>
      </c>
      <c r="H288" s="227">
        <f>'приложение 5'!S152</f>
        <v>11013</v>
      </c>
    </row>
    <row r="289" spans="1:8" ht="47.25">
      <c r="A289" s="4" t="s">
        <v>308</v>
      </c>
      <c r="B289" s="225" t="s">
        <v>804</v>
      </c>
      <c r="C289" s="226" t="s">
        <v>795</v>
      </c>
      <c r="D289" s="231" t="s">
        <v>93</v>
      </c>
      <c r="E289" s="200">
        <v>240</v>
      </c>
      <c r="F289" s="227">
        <f>'приложение 5'!Q347</f>
        <v>2300</v>
      </c>
      <c r="G289" s="227">
        <f>'приложение 5'!R347</f>
        <v>2300</v>
      </c>
      <c r="H289" s="227">
        <f>'приложение 5'!S347</f>
        <v>2300</v>
      </c>
    </row>
    <row r="290" spans="1:8" ht="47.25">
      <c r="A290" s="4" t="s">
        <v>308</v>
      </c>
      <c r="B290" s="225" t="s">
        <v>804</v>
      </c>
      <c r="C290" s="226" t="s">
        <v>647</v>
      </c>
      <c r="D290" s="226" t="s">
        <v>93</v>
      </c>
      <c r="E290" s="200">
        <v>240</v>
      </c>
      <c r="F290" s="227">
        <f>'приложение 5'!Q567</f>
        <v>1100</v>
      </c>
      <c r="G290" s="227">
        <f>'приложение 5'!R567</f>
        <v>1100</v>
      </c>
      <c r="H290" s="227">
        <f>'приложение 5'!S567</f>
        <v>1100</v>
      </c>
    </row>
    <row r="291" spans="1:8" ht="47.25">
      <c r="A291" s="4" t="s">
        <v>308</v>
      </c>
      <c r="B291" s="225" t="s">
        <v>804</v>
      </c>
      <c r="C291" s="226" t="s">
        <v>805</v>
      </c>
      <c r="D291" s="226" t="s">
        <v>93</v>
      </c>
      <c r="E291" s="200">
        <v>240</v>
      </c>
      <c r="F291" s="227">
        <f>'приложение 5'!Q607</f>
        <v>1393</v>
      </c>
      <c r="G291" s="227">
        <f>'приложение 5'!R607</f>
        <v>1393</v>
      </c>
      <c r="H291" s="227">
        <f>'приложение 5'!S607</f>
        <v>1393</v>
      </c>
    </row>
    <row r="292" spans="1:8" ht="47.25">
      <c r="A292" s="4" t="s">
        <v>491</v>
      </c>
      <c r="B292" s="225" t="s">
        <v>806</v>
      </c>
      <c r="C292" s="231"/>
      <c r="D292" s="231"/>
      <c r="E292" s="200"/>
      <c r="F292" s="227">
        <f aca="true" t="shared" si="34" ref="F292:H293">F293</f>
        <v>866.6</v>
      </c>
      <c r="G292" s="227">
        <f t="shared" si="34"/>
        <v>866.6</v>
      </c>
      <c r="H292" s="227">
        <f t="shared" si="34"/>
        <v>866.6</v>
      </c>
    </row>
    <row r="293" spans="1:8" ht="78.75">
      <c r="A293" s="4" t="s">
        <v>17</v>
      </c>
      <c r="B293" s="225" t="s">
        <v>807</v>
      </c>
      <c r="C293" s="231"/>
      <c r="D293" s="231"/>
      <c r="E293" s="200"/>
      <c r="F293" s="227">
        <f t="shared" si="34"/>
        <v>866.6</v>
      </c>
      <c r="G293" s="227">
        <f t="shared" si="34"/>
        <v>866.6</v>
      </c>
      <c r="H293" s="227">
        <f t="shared" si="34"/>
        <v>866.6</v>
      </c>
    </row>
    <row r="294" spans="1:8" ht="47.25">
      <c r="A294" s="4" t="s">
        <v>308</v>
      </c>
      <c r="B294" s="225" t="s">
        <v>807</v>
      </c>
      <c r="C294" s="226" t="s">
        <v>672</v>
      </c>
      <c r="D294" s="226" t="s">
        <v>93</v>
      </c>
      <c r="E294" s="200">
        <v>240</v>
      </c>
      <c r="F294" s="227">
        <f>'приложение 5'!Q155</f>
        <v>866.6</v>
      </c>
      <c r="G294" s="227">
        <f>'приложение 5'!R155</f>
        <v>866.6</v>
      </c>
      <c r="H294" s="227">
        <f>'приложение 5'!S155</f>
        <v>866.6</v>
      </c>
    </row>
    <row r="295" spans="1:8" ht="94.5">
      <c r="A295" s="10" t="s">
        <v>492</v>
      </c>
      <c r="B295" s="225" t="s">
        <v>808</v>
      </c>
      <c r="C295" s="231"/>
      <c r="D295" s="231"/>
      <c r="E295" s="200"/>
      <c r="F295" s="227">
        <f aca="true" t="shared" si="35" ref="F295:H296">F296</f>
        <v>700</v>
      </c>
      <c r="G295" s="227">
        <f t="shared" si="35"/>
        <v>700</v>
      </c>
      <c r="H295" s="227">
        <f t="shared" si="35"/>
        <v>700</v>
      </c>
    </row>
    <row r="296" spans="1:8" ht="15.75">
      <c r="A296" s="10" t="s">
        <v>331</v>
      </c>
      <c r="B296" s="225" t="s">
        <v>809</v>
      </c>
      <c r="C296" s="231"/>
      <c r="D296" s="231"/>
      <c r="E296" s="200"/>
      <c r="F296" s="227">
        <f t="shared" si="35"/>
        <v>700</v>
      </c>
      <c r="G296" s="227">
        <f t="shared" si="35"/>
        <v>700</v>
      </c>
      <c r="H296" s="227">
        <f t="shared" si="35"/>
        <v>700</v>
      </c>
    </row>
    <row r="297" spans="1:8" ht="47.25">
      <c r="A297" s="4" t="s">
        <v>308</v>
      </c>
      <c r="B297" s="225" t="s">
        <v>810</v>
      </c>
      <c r="C297" s="226" t="s">
        <v>672</v>
      </c>
      <c r="D297" s="226" t="s">
        <v>93</v>
      </c>
      <c r="E297" s="200">
        <v>240</v>
      </c>
      <c r="F297" s="227">
        <f>'приложение 5'!Q158</f>
        <v>700</v>
      </c>
      <c r="G297" s="227">
        <f>'приложение 5'!R158</f>
        <v>700</v>
      </c>
      <c r="H297" s="227">
        <f>'приложение 5'!S158</f>
        <v>700</v>
      </c>
    </row>
    <row r="298" spans="1:8" ht="61.5" customHeight="1">
      <c r="A298" s="109" t="s">
        <v>635</v>
      </c>
      <c r="B298" s="248" t="s">
        <v>811</v>
      </c>
      <c r="C298" s="263"/>
      <c r="D298" s="263"/>
      <c r="E298" s="248"/>
      <c r="F298" s="264">
        <f>F299+F302+F305+F309+F317</f>
        <v>9741.1</v>
      </c>
      <c r="G298" s="264">
        <f>G299+G302+G305+G309+G317</f>
        <v>9921.3</v>
      </c>
      <c r="H298" s="264">
        <f>H299+H302+H305+H309+H317</f>
        <v>10336.4</v>
      </c>
    </row>
    <row r="299" spans="1:8" ht="47.25">
      <c r="A299" s="10" t="s">
        <v>437</v>
      </c>
      <c r="B299" s="225" t="s">
        <v>814</v>
      </c>
      <c r="C299" s="231"/>
      <c r="D299" s="231"/>
      <c r="E299" s="200"/>
      <c r="F299" s="227">
        <f aca="true" t="shared" si="36" ref="F299:H300">F300</f>
        <v>530</v>
      </c>
      <c r="G299" s="227">
        <f t="shared" si="36"/>
        <v>530</v>
      </c>
      <c r="H299" s="227">
        <f t="shared" si="36"/>
        <v>530</v>
      </c>
    </row>
    <row r="300" spans="1:8" ht="21.75" customHeight="1">
      <c r="A300" s="10" t="s">
        <v>77</v>
      </c>
      <c r="B300" s="225" t="s">
        <v>815</v>
      </c>
      <c r="C300" s="231"/>
      <c r="D300" s="231"/>
      <c r="E300" s="200"/>
      <c r="F300" s="227">
        <f>F301</f>
        <v>530</v>
      </c>
      <c r="G300" s="227">
        <f t="shared" si="36"/>
        <v>530</v>
      </c>
      <c r="H300" s="227">
        <f t="shared" si="36"/>
        <v>530</v>
      </c>
    </row>
    <row r="301" spans="1:8" ht="39" customHeight="1">
      <c r="A301" s="10" t="s">
        <v>308</v>
      </c>
      <c r="B301" s="225" t="s">
        <v>815</v>
      </c>
      <c r="C301" s="226" t="s">
        <v>802</v>
      </c>
      <c r="D301" s="226" t="s">
        <v>90</v>
      </c>
      <c r="E301" s="200">
        <v>240</v>
      </c>
      <c r="F301" s="227">
        <f>'приложение 5'!Q424</f>
        <v>530</v>
      </c>
      <c r="G301" s="227">
        <f>'приложение 5'!R424</f>
        <v>530</v>
      </c>
      <c r="H301" s="227">
        <f>'приложение 5'!S424</f>
        <v>530</v>
      </c>
    </row>
    <row r="302" spans="1:8" ht="43.5" customHeight="1">
      <c r="A302" s="10" t="s">
        <v>438</v>
      </c>
      <c r="B302" s="225" t="s">
        <v>816</v>
      </c>
      <c r="C302" s="231"/>
      <c r="D302" s="231"/>
      <c r="E302" s="200"/>
      <c r="F302" s="227">
        <f aca="true" t="shared" si="37" ref="F302:H303">F303</f>
        <v>110</v>
      </c>
      <c r="G302" s="227">
        <f t="shared" si="37"/>
        <v>110</v>
      </c>
      <c r="H302" s="227">
        <f t="shared" si="37"/>
        <v>110</v>
      </c>
    </row>
    <row r="303" spans="1:8" ht="47.25" customHeight="1">
      <c r="A303" s="10" t="s">
        <v>439</v>
      </c>
      <c r="B303" s="225" t="s">
        <v>817</v>
      </c>
      <c r="C303" s="231"/>
      <c r="D303" s="231"/>
      <c r="E303" s="200"/>
      <c r="F303" s="227">
        <f t="shared" si="37"/>
        <v>110</v>
      </c>
      <c r="G303" s="227">
        <f t="shared" si="37"/>
        <v>110</v>
      </c>
      <c r="H303" s="227">
        <f t="shared" si="37"/>
        <v>110</v>
      </c>
    </row>
    <row r="304" spans="1:8" ht="35.25" customHeight="1">
      <c r="A304" s="10" t="s">
        <v>308</v>
      </c>
      <c r="B304" s="225" t="s">
        <v>817</v>
      </c>
      <c r="C304" s="226" t="s">
        <v>802</v>
      </c>
      <c r="D304" s="226" t="s">
        <v>90</v>
      </c>
      <c r="E304" s="200">
        <v>240</v>
      </c>
      <c r="F304" s="227">
        <f>'приложение 5'!Q427</f>
        <v>110</v>
      </c>
      <c r="G304" s="227">
        <f>'приложение 5'!R427</f>
        <v>110</v>
      </c>
      <c r="H304" s="227">
        <f>'приложение 5'!S427</f>
        <v>110</v>
      </c>
    </row>
    <row r="305" spans="1:8" ht="66.75" customHeight="1">
      <c r="A305" s="4" t="s">
        <v>820</v>
      </c>
      <c r="B305" s="225" t="s">
        <v>818</v>
      </c>
      <c r="C305" s="231"/>
      <c r="D305" s="231"/>
      <c r="E305" s="200"/>
      <c r="F305" s="227">
        <f>F306</f>
        <v>132</v>
      </c>
      <c r="G305" s="227">
        <f>G306</f>
        <v>132</v>
      </c>
      <c r="H305" s="227">
        <f>H306</f>
        <v>132</v>
      </c>
    </row>
    <row r="306" spans="1:8" ht="47.25">
      <c r="A306" s="28" t="s">
        <v>821</v>
      </c>
      <c r="B306" s="225" t="s">
        <v>819</v>
      </c>
      <c r="C306" s="231"/>
      <c r="D306" s="231"/>
      <c r="E306" s="200"/>
      <c r="F306" s="227">
        <f>F307+F308</f>
        <v>132</v>
      </c>
      <c r="G306" s="227">
        <f>G307+G308</f>
        <v>132</v>
      </c>
      <c r="H306" s="227">
        <f>H307+H308</f>
        <v>132</v>
      </c>
    </row>
    <row r="307" spans="1:8" ht="35.25" customHeight="1">
      <c r="A307" s="4" t="s">
        <v>308</v>
      </c>
      <c r="B307" s="225" t="s">
        <v>819</v>
      </c>
      <c r="C307" s="226" t="s">
        <v>802</v>
      </c>
      <c r="D307" s="226" t="s">
        <v>90</v>
      </c>
      <c r="E307" s="200">
        <v>240</v>
      </c>
      <c r="F307" s="227">
        <f>'приложение 5'!Q430</f>
        <v>110</v>
      </c>
      <c r="G307" s="227">
        <f>'приложение 5'!R430</f>
        <v>110</v>
      </c>
      <c r="H307" s="227">
        <f>'приложение 5'!S430</f>
        <v>110</v>
      </c>
    </row>
    <row r="308" spans="1:8" ht="22.5" customHeight="1">
      <c r="A308" s="10" t="s">
        <v>309</v>
      </c>
      <c r="B308" s="225" t="s">
        <v>819</v>
      </c>
      <c r="C308" s="226" t="s">
        <v>802</v>
      </c>
      <c r="D308" s="226" t="s">
        <v>90</v>
      </c>
      <c r="E308" s="200">
        <v>850</v>
      </c>
      <c r="F308" s="227">
        <f>'приложение 5'!Q431</f>
        <v>22</v>
      </c>
      <c r="G308" s="227">
        <f>'приложение 5'!R431</f>
        <v>22</v>
      </c>
      <c r="H308" s="227">
        <f>'приложение 5'!S431</f>
        <v>22</v>
      </c>
    </row>
    <row r="309" spans="1:8" ht="36" customHeight="1">
      <c r="A309" s="10" t="s">
        <v>441</v>
      </c>
      <c r="B309" s="225" t="s">
        <v>822</v>
      </c>
      <c r="C309" s="231"/>
      <c r="D309" s="231"/>
      <c r="E309" s="200"/>
      <c r="F309" s="227">
        <f>F310+F315</f>
        <v>6635</v>
      </c>
      <c r="G309" s="227">
        <f>G310+G315</f>
        <v>6815.2</v>
      </c>
      <c r="H309" s="227">
        <f>H310+H315</f>
        <v>7230.3</v>
      </c>
    </row>
    <row r="310" spans="1:8" ht="31.5">
      <c r="A310" s="10" t="s">
        <v>62</v>
      </c>
      <c r="B310" s="225" t="s">
        <v>823</v>
      </c>
      <c r="C310" s="231"/>
      <c r="D310" s="231"/>
      <c r="E310" s="200"/>
      <c r="F310" s="227">
        <f>F311+F312+F313+F314</f>
        <v>5667.5</v>
      </c>
      <c r="G310" s="227">
        <f>G311+G312+G313+G314</f>
        <v>5809</v>
      </c>
      <c r="H310" s="227">
        <f>H311+H312+H313+H314</f>
        <v>6183.8</v>
      </c>
    </row>
    <row r="311" spans="1:8" ht="36" customHeight="1">
      <c r="A311" s="10" t="s">
        <v>211</v>
      </c>
      <c r="B311" s="225" t="s">
        <v>823</v>
      </c>
      <c r="C311" s="226" t="s">
        <v>802</v>
      </c>
      <c r="D311" s="226" t="s">
        <v>90</v>
      </c>
      <c r="E311" s="200">
        <v>120</v>
      </c>
      <c r="F311" s="227">
        <f>'приложение 5'!Q434</f>
        <v>5044</v>
      </c>
      <c r="G311" s="227">
        <f>'приложение 5'!R434</f>
        <v>5373.5</v>
      </c>
      <c r="H311" s="227">
        <f>'приложение 5'!S434</f>
        <v>5592.8</v>
      </c>
    </row>
    <row r="312" spans="1:8" ht="37.5" customHeight="1">
      <c r="A312" s="10" t="s">
        <v>308</v>
      </c>
      <c r="B312" s="225" t="s">
        <v>823</v>
      </c>
      <c r="C312" s="226" t="s">
        <v>802</v>
      </c>
      <c r="D312" s="226" t="s">
        <v>90</v>
      </c>
      <c r="E312" s="200">
        <v>240</v>
      </c>
      <c r="F312" s="227">
        <f>'приложение 5'!Q435</f>
        <v>582.5</v>
      </c>
      <c r="G312" s="227">
        <f>'приложение 5'!R435</f>
        <v>394.5</v>
      </c>
      <c r="H312" s="227">
        <f>'приложение 5'!S435</f>
        <v>550</v>
      </c>
    </row>
    <row r="313" spans="1:8" ht="15.75">
      <c r="A313" s="4" t="s">
        <v>315</v>
      </c>
      <c r="B313" s="225" t="s">
        <v>823</v>
      </c>
      <c r="C313" s="226" t="s">
        <v>802</v>
      </c>
      <c r="D313" s="226" t="s">
        <v>90</v>
      </c>
      <c r="E313" s="200">
        <v>830</v>
      </c>
      <c r="F313" s="227">
        <f>'приложение 5'!Q436</f>
        <v>10</v>
      </c>
      <c r="G313" s="227">
        <f>'приложение 5'!R436</f>
        <v>10</v>
      </c>
      <c r="H313" s="227">
        <f>'приложение 5'!S436</f>
        <v>10</v>
      </c>
    </row>
    <row r="314" spans="1:8" ht="15.75">
      <c r="A314" s="4" t="s">
        <v>309</v>
      </c>
      <c r="B314" s="225" t="s">
        <v>823</v>
      </c>
      <c r="C314" s="226" t="s">
        <v>802</v>
      </c>
      <c r="D314" s="226" t="s">
        <v>90</v>
      </c>
      <c r="E314" s="200">
        <v>850</v>
      </c>
      <c r="F314" s="227">
        <f>'приложение 5'!Q437</f>
        <v>31</v>
      </c>
      <c r="G314" s="227">
        <f>'приложение 5'!R437</f>
        <v>31</v>
      </c>
      <c r="H314" s="227">
        <f>'приложение 5'!S437</f>
        <v>31</v>
      </c>
    </row>
    <row r="315" spans="1:8" ht="66.75" customHeight="1">
      <c r="A315" s="10" t="s">
        <v>387</v>
      </c>
      <c r="B315" s="225" t="s">
        <v>824</v>
      </c>
      <c r="C315" s="231"/>
      <c r="D315" s="231"/>
      <c r="E315" s="200"/>
      <c r="F315" s="227">
        <f>F316</f>
        <v>967.5</v>
      </c>
      <c r="G315" s="227">
        <f>G316</f>
        <v>1006.2</v>
      </c>
      <c r="H315" s="227">
        <f>H316</f>
        <v>1046.5</v>
      </c>
    </row>
    <row r="316" spans="1:8" ht="33" customHeight="1">
      <c r="A316" s="10" t="s">
        <v>211</v>
      </c>
      <c r="B316" s="225" t="s">
        <v>824</v>
      </c>
      <c r="C316" s="226" t="s">
        <v>802</v>
      </c>
      <c r="D316" s="226" t="s">
        <v>90</v>
      </c>
      <c r="E316" s="200">
        <v>120</v>
      </c>
      <c r="F316" s="227">
        <f>'приложение 5'!Q439</f>
        <v>967.5</v>
      </c>
      <c r="G316" s="227">
        <f>'приложение 5'!R439</f>
        <v>1006.2</v>
      </c>
      <c r="H316" s="227">
        <f>'приложение 5'!S439</f>
        <v>1046.5</v>
      </c>
    </row>
    <row r="317" spans="1:8" ht="94.5" customHeight="1">
      <c r="A317" s="10" t="s">
        <v>435</v>
      </c>
      <c r="B317" s="225" t="s">
        <v>812</v>
      </c>
      <c r="C317" s="226"/>
      <c r="D317" s="226"/>
      <c r="E317" s="200"/>
      <c r="F317" s="227">
        <f>F318</f>
        <v>2334.1</v>
      </c>
      <c r="G317" s="227">
        <f>G318</f>
        <v>2334.1</v>
      </c>
      <c r="H317" s="227">
        <f>H318</f>
        <v>2334.1</v>
      </c>
    </row>
    <row r="318" spans="1:8" ht="117.75" customHeight="1">
      <c r="A318" s="10" t="s">
        <v>33</v>
      </c>
      <c r="B318" s="225" t="s">
        <v>813</v>
      </c>
      <c r="C318" s="226"/>
      <c r="D318" s="226"/>
      <c r="E318" s="200"/>
      <c r="F318" s="227">
        <f>F319+F320</f>
        <v>2334.1</v>
      </c>
      <c r="G318" s="227">
        <f>G319+G320</f>
        <v>2334.1</v>
      </c>
      <c r="H318" s="227">
        <f>H319+H320</f>
        <v>2334.1</v>
      </c>
    </row>
    <row r="319" spans="1:8" ht="36" customHeight="1">
      <c r="A319" s="10" t="s">
        <v>308</v>
      </c>
      <c r="B319" s="225" t="s">
        <v>813</v>
      </c>
      <c r="C319" s="226" t="s">
        <v>802</v>
      </c>
      <c r="D319" s="226" t="s">
        <v>90</v>
      </c>
      <c r="E319" s="200">
        <v>240</v>
      </c>
      <c r="F319" s="227">
        <f>'приложение 5'!Q442</f>
        <v>34.1</v>
      </c>
      <c r="G319" s="227">
        <f>'приложение 5'!R442</f>
        <v>34.1</v>
      </c>
      <c r="H319" s="227">
        <f>'приложение 5'!S442</f>
        <v>34.1</v>
      </c>
    </row>
    <row r="320" spans="1:8" ht="39" customHeight="1">
      <c r="A320" s="10" t="s">
        <v>313</v>
      </c>
      <c r="B320" s="225" t="s">
        <v>813</v>
      </c>
      <c r="C320" s="226" t="s">
        <v>802</v>
      </c>
      <c r="D320" s="226" t="s">
        <v>92</v>
      </c>
      <c r="E320" s="200">
        <v>320</v>
      </c>
      <c r="F320" s="227">
        <f>'приложение 5'!Q454</f>
        <v>2300</v>
      </c>
      <c r="G320" s="227">
        <f>'приложение 5'!R454</f>
        <v>2300</v>
      </c>
      <c r="H320" s="227">
        <f>'приложение 5'!S454</f>
        <v>2300</v>
      </c>
    </row>
    <row r="321" spans="1:8" s="265" customFormat="1" ht="69" customHeight="1">
      <c r="A321" s="57" t="s">
        <v>570</v>
      </c>
      <c r="B321" s="248" t="s">
        <v>825</v>
      </c>
      <c r="C321" s="263"/>
      <c r="D321" s="263"/>
      <c r="E321" s="248"/>
      <c r="F321" s="264">
        <f>F322+F337+F352+F362+F372+F390+F398</f>
        <v>117991.1</v>
      </c>
      <c r="G321" s="264">
        <f>G322+G337+G352+G362+G372+G390+G398</f>
        <v>115231</v>
      </c>
      <c r="H321" s="264">
        <f>H322+H337+H352+H362+H372+H390+H398</f>
        <v>108520.40000000001</v>
      </c>
    </row>
    <row r="322" spans="1:8" s="272" customFormat="1" ht="54.75" customHeight="1">
      <c r="A322" s="10" t="s">
        <v>571</v>
      </c>
      <c r="B322" s="269" t="s">
        <v>826</v>
      </c>
      <c r="C322" s="270"/>
      <c r="D322" s="270"/>
      <c r="E322" s="269"/>
      <c r="F322" s="271">
        <f>F323+F330+F333+F335</f>
        <v>35503</v>
      </c>
      <c r="G322" s="271">
        <f>G323+G330+G333+G335</f>
        <v>33506.7</v>
      </c>
      <c r="H322" s="271">
        <f>H323+H330+H333+H335</f>
        <v>36002.4</v>
      </c>
    </row>
    <row r="323" spans="1:8" ht="39.75" customHeight="1">
      <c r="A323" s="10" t="s">
        <v>62</v>
      </c>
      <c r="B323" s="225" t="s">
        <v>827</v>
      </c>
      <c r="C323" s="231"/>
      <c r="D323" s="231"/>
      <c r="E323" s="200"/>
      <c r="F323" s="227">
        <f>F324+F325+F326+F327+F328+F329</f>
        <v>27189.899999999998</v>
      </c>
      <c r="G323" s="227">
        <f>G324+G325+G326+G327+G328+G329</f>
        <v>27687.6</v>
      </c>
      <c r="H323" s="227">
        <f>H324+H325+H326+H327+H328+H329</f>
        <v>29964.9</v>
      </c>
    </row>
    <row r="324" spans="1:8" ht="39.75" customHeight="1">
      <c r="A324" s="10" t="s">
        <v>211</v>
      </c>
      <c r="B324" s="225" t="s">
        <v>827</v>
      </c>
      <c r="C324" s="226" t="s">
        <v>672</v>
      </c>
      <c r="D324" s="226" t="s">
        <v>828</v>
      </c>
      <c r="E324" s="200">
        <v>120</v>
      </c>
      <c r="F324" s="227">
        <f>'приложение 5'!Q56</f>
        <v>1745</v>
      </c>
      <c r="G324" s="227">
        <f>'приложение 5'!R56</f>
        <v>1862.7</v>
      </c>
      <c r="H324" s="227">
        <f>'приложение 5'!S56</f>
        <v>1937.2</v>
      </c>
    </row>
    <row r="325" spans="1:8" ht="34.5" customHeight="1">
      <c r="A325" s="10" t="s">
        <v>211</v>
      </c>
      <c r="B325" s="225" t="s">
        <v>827</v>
      </c>
      <c r="C325" s="226" t="s">
        <v>672</v>
      </c>
      <c r="D325" s="226" t="s">
        <v>82</v>
      </c>
      <c r="E325" s="200">
        <v>120</v>
      </c>
      <c r="F325" s="227">
        <f>'приложение 5'!Q63</f>
        <v>21115.1</v>
      </c>
      <c r="G325" s="227">
        <f>'приложение 5'!R63</f>
        <v>22502.3</v>
      </c>
      <c r="H325" s="227">
        <f>'приложение 5'!S63</f>
        <v>23398.4</v>
      </c>
    </row>
    <row r="326" spans="1:8" ht="33.75" customHeight="1">
      <c r="A326" s="4" t="s">
        <v>308</v>
      </c>
      <c r="B326" s="225" t="s">
        <v>827</v>
      </c>
      <c r="C326" s="226" t="s">
        <v>672</v>
      </c>
      <c r="D326" s="226" t="s">
        <v>82</v>
      </c>
      <c r="E326" s="200">
        <v>240</v>
      </c>
      <c r="F326" s="227">
        <f>'приложение 5'!Q64</f>
        <v>2507.2</v>
      </c>
      <c r="G326" s="227">
        <f>'приложение 5'!R64</f>
        <v>1500</v>
      </c>
      <c r="H326" s="227">
        <f>'приложение 5'!S64</f>
        <v>2826.8</v>
      </c>
    </row>
    <row r="327" spans="1:8" ht="15.75">
      <c r="A327" s="99" t="s">
        <v>309</v>
      </c>
      <c r="B327" s="225" t="s">
        <v>827</v>
      </c>
      <c r="C327" s="226" t="s">
        <v>672</v>
      </c>
      <c r="D327" s="226" t="s">
        <v>82</v>
      </c>
      <c r="E327" s="200">
        <v>850</v>
      </c>
      <c r="F327" s="227">
        <f>'приложение 5'!Q65</f>
        <v>900.1</v>
      </c>
      <c r="G327" s="227">
        <f>'приложение 5'!R65</f>
        <v>900.1</v>
      </c>
      <c r="H327" s="227">
        <f>'приложение 5'!S65</f>
        <v>900</v>
      </c>
    </row>
    <row r="328" spans="1:8" ht="37.5" customHeight="1">
      <c r="A328" s="10" t="s">
        <v>308</v>
      </c>
      <c r="B328" s="225" t="s">
        <v>827</v>
      </c>
      <c r="C328" s="226" t="s">
        <v>672</v>
      </c>
      <c r="D328" s="226" t="s">
        <v>90</v>
      </c>
      <c r="E328" s="200">
        <v>240</v>
      </c>
      <c r="F328" s="227">
        <f>'приложение 5'!Q86</f>
        <v>840</v>
      </c>
      <c r="G328" s="227">
        <f>'приложение 5'!R86</f>
        <v>840</v>
      </c>
      <c r="H328" s="227">
        <f>'приложение 5'!S86</f>
        <v>820</v>
      </c>
    </row>
    <row r="329" spans="1:8" ht="15.75">
      <c r="A329" s="10" t="s">
        <v>309</v>
      </c>
      <c r="B329" s="225" t="s">
        <v>827</v>
      </c>
      <c r="C329" s="226" t="s">
        <v>672</v>
      </c>
      <c r="D329" s="226" t="s">
        <v>90</v>
      </c>
      <c r="E329" s="200">
        <v>850</v>
      </c>
      <c r="F329" s="227">
        <f>'приложение 5'!Q87</f>
        <v>82.5</v>
      </c>
      <c r="G329" s="227">
        <f>'приложение 5'!R87</f>
        <v>82.5</v>
      </c>
      <c r="H329" s="227">
        <f>'приложение 5'!S87</f>
        <v>82.5</v>
      </c>
    </row>
    <row r="330" spans="1:8" ht="66" customHeight="1">
      <c r="A330" s="99" t="s">
        <v>387</v>
      </c>
      <c r="B330" s="225" t="s">
        <v>829</v>
      </c>
      <c r="C330" s="231"/>
      <c r="D330" s="231"/>
      <c r="E330" s="200"/>
      <c r="F330" s="227">
        <f>F331+F332</f>
        <v>5249.2</v>
      </c>
      <c r="G330" s="227">
        <f>G331+G332</f>
        <v>5459.099999999999</v>
      </c>
      <c r="H330" s="227">
        <f>H331+H332</f>
        <v>5677.5</v>
      </c>
    </row>
    <row r="331" spans="1:8" ht="36.75" customHeight="1">
      <c r="A331" s="4" t="s">
        <v>211</v>
      </c>
      <c r="B331" s="225" t="s">
        <v>829</v>
      </c>
      <c r="C331" s="226" t="s">
        <v>672</v>
      </c>
      <c r="D331" s="226" t="s">
        <v>828</v>
      </c>
      <c r="E331" s="200">
        <v>120</v>
      </c>
      <c r="F331" s="227">
        <f>'приложение 5'!Q58</f>
        <v>511.9</v>
      </c>
      <c r="G331" s="227">
        <f>'приложение 5'!R58</f>
        <v>532.4</v>
      </c>
      <c r="H331" s="227">
        <f>'приложение 5'!S58</f>
        <v>553.7</v>
      </c>
    </row>
    <row r="332" spans="1:8" ht="40.5" customHeight="1">
      <c r="A332" s="4" t="s">
        <v>211</v>
      </c>
      <c r="B332" s="225" t="s">
        <v>829</v>
      </c>
      <c r="C332" s="226" t="s">
        <v>672</v>
      </c>
      <c r="D332" s="226" t="s">
        <v>82</v>
      </c>
      <c r="E332" s="200">
        <v>120</v>
      </c>
      <c r="F332" s="227">
        <f>'приложение 5'!Q67</f>
        <v>4737.3</v>
      </c>
      <c r="G332" s="227">
        <f>'приложение 5'!R67</f>
        <v>4926.7</v>
      </c>
      <c r="H332" s="227">
        <f>'приложение 5'!S67</f>
        <v>5123.8</v>
      </c>
    </row>
    <row r="333" spans="1:8" ht="33" customHeight="1">
      <c r="A333" s="17" t="s">
        <v>486</v>
      </c>
      <c r="B333" s="225" t="s">
        <v>830</v>
      </c>
      <c r="C333" s="231"/>
      <c r="D333" s="231"/>
      <c r="E333" s="200"/>
      <c r="F333" s="227">
        <f>F334</f>
        <v>2703.9</v>
      </c>
      <c r="G333" s="227">
        <f>G334</f>
        <v>0</v>
      </c>
      <c r="H333" s="227">
        <f>H334</f>
        <v>0</v>
      </c>
    </row>
    <row r="334" spans="1:8" ht="30.75" customHeight="1">
      <c r="A334" s="17" t="s">
        <v>308</v>
      </c>
      <c r="B334" s="225" t="s">
        <v>830</v>
      </c>
      <c r="C334" s="226" t="s">
        <v>672</v>
      </c>
      <c r="D334" s="231" t="s">
        <v>101</v>
      </c>
      <c r="E334" s="200">
        <v>240</v>
      </c>
      <c r="F334" s="227">
        <f>'приложение 5'!Q205</f>
        <v>2703.9</v>
      </c>
      <c r="G334" s="227">
        <f>'приложение 5'!R205</f>
        <v>0</v>
      </c>
      <c r="H334" s="227">
        <f>'приложение 5'!S205</f>
        <v>0</v>
      </c>
    </row>
    <row r="335" spans="1:8" ht="30" customHeight="1">
      <c r="A335" s="4" t="s">
        <v>12</v>
      </c>
      <c r="B335" s="225" t="s">
        <v>831</v>
      </c>
      <c r="C335" s="231" t="s">
        <v>269</v>
      </c>
      <c r="D335" s="231" t="s">
        <v>269</v>
      </c>
      <c r="E335" s="200"/>
      <c r="F335" s="227">
        <f>F336</f>
        <v>360</v>
      </c>
      <c r="G335" s="227">
        <f>G336</f>
        <v>360</v>
      </c>
      <c r="H335" s="227">
        <f>H336</f>
        <v>360</v>
      </c>
    </row>
    <row r="336" spans="1:8" ht="42.75" customHeight="1">
      <c r="A336" s="108" t="s">
        <v>308</v>
      </c>
      <c r="B336" s="225" t="s">
        <v>831</v>
      </c>
      <c r="C336" s="226" t="s">
        <v>672</v>
      </c>
      <c r="D336" s="231" t="s">
        <v>428</v>
      </c>
      <c r="E336" s="200">
        <v>240</v>
      </c>
      <c r="F336" s="227">
        <f>'приложение 5'!Q226</f>
        <v>360</v>
      </c>
      <c r="G336" s="227">
        <f>'приложение 5'!R226</f>
        <v>360</v>
      </c>
      <c r="H336" s="227">
        <f>'приложение 5'!S226</f>
        <v>360</v>
      </c>
    </row>
    <row r="337" spans="1:8" s="272" customFormat="1" ht="35.25" customHeight="1">
      <c r="A337" s="10" t="s">
        <v>611</v>
      </c>
      <c r="B337" s="269" t="s">
        <v>832</v>
      </c>
      <c r="C337" s="270"/>
      <c r="D337" s="270"/>
      <c r="E337" s="269"/>
      <c r="F337" s="271">
        <f>F338+F341+F343+F346+F348+F350</f>
        <v>18699</v>
      </c>
      <c r="G337" s="271">
        <f>G338+G341+G343+G346+G348+G350</f>
        <v>18380</v>
      </c>
      <c r="H337" s="271">
        <f>H338+H341+H343+H346+H348+H350</f>
        <v>13682.099999999999</v>
      </c>
    </row>
    <row r="338" spans="1:8" ht="31.5" customHeight="1">
      <c r="A338" s="2" t="s">
        <v>62</v>
      </c>
      <c r="B338" s="225" t="s">
        <v>833</v>
      </c>
      <c r="C338" s="226"/>
      <c r="D338" s="226"/>
      <c r="E338" s="225"/>
      <c r="F338" s="267">
        <f>F339+F340</f>
        <v>2795</v>
      </c>
      <c r="G338" s="267">
        <f>G339+G340</f>
        <v>2894.6</v>
      </c>
      <c r="H338" s="267">
        <f>H339+H340</f>
        <v>2802.3</v>
      </c>
    </row>
    <row r="339" spans="1:8" ht="37.5" customHeight="1">
      <c r="A339" s="10" t="s">
        <v>211</v>
      </c>
      <c r="B339" s="225" t="s">
        <v>833</v>
      </c>
      <c r="C339" s="226" t="s">
        <v>795</v>
      </c>
      <c r="D339" s="226" t="s">
        <v>82</v>
      </c>
      <c r="E339" s="225">
        <v>120</v>
      </c>
      <c r="F339" s="267">
        <f>'приложение 5'!Q331</f>
        <v>2495</v>
      </c>
      <c r="G339" s="267">
        <f>'приложение 5'!R331</f>
        <v>2694.6</v>
      </c>
      <c r="H339" s="267">
        <f>'приложение 5'!S331</f>
        <v>2802.3</v>
      </c>
    </row>
    <row r="340" spans="1:8" ht="35.25" customHeight="1">
      <c r="A340" s="4" t="s">
        <v>308</v>
      </c>
      <c r="B340" s="225" t="s">
        <v>833</v>
      </c>
      <c r="C340" s="226" t="s">
        <v>795</v>
      </c>
      <c r="D340" s="226" t="s">
        <v>82</v>
      </c>
      <c r="E340" s="225">
        <v>240</v>
      </c>
      <c r="F340" s="267">
        <f>'приложение 5'!Q332</f>
        <v>300</v>
      </c>
      <c r="G340" s="267">
        <f>'приложение 5'!R332</f>
        <v>200</v>
      </c>
      <c r="H340" s="267">
        <f>'приложение 5'!S332</f>
        <v>0</v>
      </c>
    </row>
    <row r="341" spans="1:8" ht="51.75" customHeight="1">
      <c r="A341" s="28" t="s">
        <v>387</v>
      </c>
      <c r="B341" s="225" t="s">
        <v>834</v>
      </c>
      <c r="C341" s="226"/>
      <c r="D341" s="226"/>
      <c r="E341" s="225"/>
      <c r="F341" s="267">
        <f>F342</f>
        <v>2200</v>
      </c>
      <c r="G341" s="267">
        <f>G342</f>
        <v>2290</v>
      </c>
      <c r="H341" s="267">
        <f>H342</f>
        <v>2381.6</v>
      </c>
    </row>
    <row r="342" spans="1:8" ht="39" customHeight="1">
      <c r="A342" s="10" t="s">
        <v>211</v>
      </c>
      <c r="B342" s="225" t="s">
        <v>834</v>
      </c>
      <c r="C342" s="226" t="s">
        <v>795</v>
      </c>
      <c r="D342" s="226" t="s">
        <v>82</v>
      </c>
      <c r="E342" s="225">
        <v>120</v>
      </c>
      <c r="F342" s="267">
        <f>'приложение 5'!Q334</f>
        <v>2200</v>
      </c>
      <c r="G342" s="267">
        <f>'приложение 5'!R334</f>
        <v>2290</v>
      </c>
      <c r="H342" s="267">
        <f>'приложение 5'!S334</f>
        <v>2381.6</v>
      </c>
    </row>
    <row r="343" spans="1:8" ht="51.75" customHeight="1">
      <c r="A343" s="223" t="s">
        <v>612</v>
      </c>
      <c r="B343" s="225" t="s">
        <v>835</v>
      </c>
      <c r="C343" s="226"/>
      <c r="D343" s="226"/>
      <c r="E343" s="225"/>
      <c r="F343" s="267">
        <f>F344+F345</f>
        <v>996.5</v>
      </c>
      <c r="G343" s="267">
        <f>G344+G345</f>
        <v>1043</v>
      </c>
      <c r="H343" s="267">
        <f>H344+H345</f>
        <v>1078.5</v>
      </c>
    </row>
    <row r="344" spans="1:8" ht="38.25" customHeight="1">
      <c r="A344" s="10" t="s">
        <v>211</v>
      </c>
      <c r="B344" s="225" t="s">
        <v>835</v>
      </c>
      <c r="C344" s="226" t="s">
        <v>795</v>
      </c>
      <c r="D344" s="226" t="s">
        <v>836</v>
      </c>
      <c r="E344" s="225">
        <v>120</v>
      </c>
      <c r="F344" s="267">
        <f>'приложение 5'!Q340</f>
        <v>397.7</v>
      </c>
      <c r="G344" s="267">
        <f>'приложение 5'!R340</f>
        <v>413.6</v>
      </c>
      <c r="H344" s="267">
        <f>'приложение 5'!S340</f>
        <v>430.2</v>
      </c>
    </row>
    <row r="345" spans="1:8" ht="39" customHeight="1">
      <c r="A345" s="4" t="s">
        <v>308</v>
      </c>
      <c r="B345" s="225" t="s">
        <v>835</v>
      </c>
      <c r="C345" s="226" t="s">
        <v>795</v>
      </c>
      <c r="D345" s="226" t="s">
        <v>836</v>
      </c>
      <c r="E345" s="225">
        <v>240</v>
      </c>
      <c r="F345" s="267">
        <f>'приложение 5'!Q341</f>
        <v>598.8</v>
      </c>
      <c r="G345" s="267">
        <f>'приложение 5'!R341</f>
        <v>629.4</v>
      </c>
      <c r="H345" s="267">
        <f>'приложение 5'!S341</f>
        <v>648.3</v>
      </c>
    </row>
    <row r="346" spans="1:8" ht="42" customHeight="1">
      <c r="A346" s="10" t="s">
        <v>64</v>
      </c>
      <c r="B346" s="225" t="s">
        <v>837</v>
      </c>
      <c r="C346" s="226"/>
      <c r="D346" s="226"/>
      <c r="E346" s="225"/>
      <c r="F346" s="267">
        <f>F347</f>
        <v>11787.8</v>
      </c>
      <c r="G346" s="267">
        <f>G347</f>
        <v>11832.4</v>
      </c>
      <c r="H346" s="267">
        <f>H347</f>
        <v>7099.7</v>
      </c>
    </row>
    <row r="347" spans="1:8" ht="20.25" customHeight="1">
      <c r="A347" s="10" t="s">
        <v>310</v>
      </c>
      <c r="B347" s="225" t="s">
        <v>837</v>
      </c>
      <c r="C347" s="226" t="s">
        <v>795</v>
      </c>
      <c r="D347" s="226" t="s">
        <v>428</v>
      </c>
      <c r="E347" s="225">
        <v>610</v>
      </c>
      <c r="F347" s="267">
        <f>'приложение 5'!Q374</f>
        <v>11787.8</v>
      </c>
      <c r="G347" s="267">
        <f>'приложение 5'!R374</f>
        <v>11832.4</v>
      </c>
      <c r="H347" s="267">
        <f>'приложение 5'!S374</f>
        <v>7099.7</v>
      </c>
    </row>
    <row r="348" spans="1:8" ht="51.75" customHeight="1">
      <c r="A348" s="4" t="s">
        <v>625</v>
      </c>
      <c r="B348" s="225" t="s">
        <v>838</v>
      </c>
      <c r="C348" s="226"/>
      <c r="D348" s="226"/>
      <c r="E348" s="225"/>
      <c r="F348" s="267">
        <f>F349</f>
        <v>600</v>
      </c>
      <c r="G348" s="267">
        <f>G349</f>
        <v>0</v>
      </c>
      <c r="H348" s="267">
        <f>H349</f>
        <v>0</v>
      </c>
    </row>
    <row r="349" spans="1:8" ht="36" customHeight="1">
      <c r="A349" s="4" t="s">
        <v>308</v>
      </c>
      <c r="B349" s="225" t="s">
        <v>838</v>
      </c>
      <c r="C349" s="226" t="s">
        <v>795</v>
      </c>
      <c r="D349" s="226" t="s">
        <v>428</v>
      </c>
      <c r="E349" s="225">
        <v>240</v>
      </c>
      <c r="F349" s="267">
        <f>'приложение 5'!Q376</f>
        <v>600</v>
      </c>
      <c r="G349" s="267">
        <f>'приложение 5'!R376</f>
        <v>0</v>
      </c>
      <c r="H349" s="267">
        <f>'приложение 5'!S376</f>
        <v>0</v>
      </c>
    </row>
    <row r="350" spans="1:8" ht="21" customHeight="1">
      <c r="A350" s="10" t="s">
        <v>607</v>
      </c>
      <c r="B350" s="225" t="s">
        <v>839</v>
      </c>
      <c r="C350" s="226"/>
      <c r="D350" s="226"/>
      <c r="E350" s="225"/>
      <c r="F350" s="267">
        <f>F351</f>
        <v>319.7</v>
      </c>
      <c r="G350" s="267">
        <f>G351</f>
        <v>320</v>
      </c>
      <c r="H350" s="267">
        <f>H351</f>
        <v>320</v>
      </c>
    </row>
    <row r="351" spans="1:8" ht="26.25" customHeight="1">
      <c r="A351" s="17" t="s">
        <v>312</v>
      </c>
      <c r="B351" s="225" t="s">
        <v>839</v>
      </c>
      <c r="C351" s="226" t="s">
        <v>795</v>
      </c>
      <c r="D351" s="226" t="s">
        <v>431</v>
      </c>
      <c r="E351" s="225">
        <v>310</v>
      </c>
      <c r="F351" s="267">
        <f>'приложение 5'!Q386</f>
        <v>319.7</v>
      </c>
      <c r="G351" s="267">
        <f>'приложение 5'!R386</f>
        <v>320</v>
      </c>
      <c r="H351" s="267">
        <f>'приложение 5'!S386</f>
        <v>320</v>
      </c>
    </row>
    <row r="352" spans="1:8" s="272" customFormat="1" ht="26.25" customHeight="1">
      <c r="A352" s="381" t="s">
        <v>642</v>
      </c>
      <c r="B352" s="269" t="s">
        <v>840</v>
      </c>
      <c r="C352" s="270"/>
      <c r="D352" s="270"/>
      <c r="E352" s="269"/>
      <c r="F352" s="271">
        <f>F353+F356+F358+F360</f>
        <v>4195</v>
      </c>
      <c r="G352" s="271">
        <f>G353+G356+G358+G360</f>
        <v>4097.8</v>
      </c>
      <c r="H352" s="271">
        <f>H353+H356+H358+H360</f>
        <v>4036.8</v>
      </c>
    </row>
    <row r="353" spans="1:8" ht="26.25" customHeight="1">
      <c r="A353" s="4" t="s">
        <v>62</v>
      </c>
      <c r="B353" s="225" t="s">
        <v>841</v>
      </c>
      <c r="C353" s="226"/>
      <c r="D353" s="226"/>
      <c r="E353" s="225"/>
      <c r="F353" s="267">
        <f>F354+F355</f>
        <v>1983</v>
      </c>
      <c r="G353" s="267">
        <f>G354+G355</f>
        <v>1915.8</v>
      </c>
      <c r="H353" s="267">
        <f>H354+H355</f>
        <v>1784.4</v>
      </c>
    </row>
    <row r="354" spans="1:8" ht="26.25" customHeight="1">
      <c r="A354" s="10" t="s">
        <v>211</v>
      </c>
      <c r="B354" s="225" t="s">
        <v>841</v>
      </c>
      <c r="C354" s="226" t="s">
        <v>647</v>
      </c>
      <c r="D354" s="226" t="s">
        <v>82</v>
      </c>
      <c r="E354" s="225">
        <v>120</v>
      </c>
      <c r="F354" s="267">
        <f>'приложение 5'!Q558</f>
        <v>1583</v>
      </c>
      <c r="G354" s="267">
        <f>'приложение 5'!R558</f>
        <v>1715.8</v>
      </c>
      <c r="H354" s="267">
        <f>'приложение 5'!S558</f>
        <v>1784.4</v>
      </c>
    </row>
    <row r="355" spans="1:8" ht="26.25" customHeight="1">
      <c r="A355" s="4" t="s">
        <v>308</v>
      </c>
      <c r="B355" s="225" t="s">
        <v>841</v>
      </c>
      <c r="C355" s="226" t="s">
        <v>647</v>
      </c>
      <c r="D355" s="226" t="s">
        <v>82</v>
      </c>
      <c r="E355" s="225">
        <v>240</v>
      </c>
      <c r="F355" s="267">
        <f>'приложение 5'!Q559</f>
        <v>400</v>
      </c>
      <c r="G355" s="267">
        <f>'приложение 5'!R559</f>
        <v>200</v>
      </c>
      <c r="H355" s="267">
        <f>'приложение 5'!S559</f>
        <v>0</v>
      </c>
    </row>
    <row r="356" spans="1:8" ht="26.25" customHeight="1">
      <c r="A356" s="160" t="s">
        <v>387</v>
      </c>
      <c r="B356" s="225" t="s">
        <v>842</v>
      </c>
      <c r="C356" s="226"/>
      <c r="D356" s="226"/>
      <c r="E356" s="225"/>
      <c r="F356" s="267">
        <f>F357</f>
        <v>1690</v>
      </c>
      <c r="G356" s="267">
        <f>G357</f>
        <v>1760</v>
      </c>
      <c r="H356" s="267">
        <f>H357</f>
        <v>1830.4</v>
      </c>
    </row>
    <row r="357" spans="1:8" ht="25.5" customHeight="1">
      <c r="A357" s="10" t="s">
        <v>211</v>
      </c>
      <c r="B357" s="225" t="s">
        <v>842</v>
      </c>
      <c r="C357" s="226" t="s">
        <v>647</v>
      </c>
      <c r="D357" s="226" t="s">
        <v>82</v>
      </c>
      <c r="E357" s="225">
        <v>120</v>
      </c>
      <c r="F357" s="267">
        <f>'приложение 5'!Q561</f>
        <v>1690</v>
      </c>
      <c r="G357" s="267">
        <f>'приложение 5'!R561</f>
        <v>1760</v>
      </c>
      <c r="H357" s="267">
        <f>'приложение 5'!S561</f>
        <v>1830.4</v>
      </c>
    </row>
    <row r="358" spans="1:8" ht="25.5" customHeight="1">
      <c r="A358" s="355" t="s">
        <v>607</v>
      </c>
      <c r="B358" s="225" t="s">
        <v>844</v>
      </c>
      <c r="C358" s="226"/>
      <c r="D358" s="226"/>
      <c r="E358" s="225"/>
      <c r="F358" s="267">
        <f>F359</f>
        <v>422</v>
      </c>
      <c r="G358" s="267">
        <f>G359</f>
        <v>422</v>
      </c>
      <c r="H358" s="267">
        <f>H359</f>
        <v>422</v>
      </c>
    </row>
    <row r="359" spans="1:8" ht="25.5" customHeight="1">
      <c r="A359" s="363" t="s">
        <v>312</v>
      </c>
      <c r="B359" s="225" t="s">
        <v>844</v>
      </c>
      <c r="C359" s="226" t="s">
        <v>647</v>
      </c>
      <c r="D359" s="226" t="s">
        <v>431</v>
      </c>
      <c r="E359" s="225">
        <v>310</v>
      </c>
      <c r="F359" s="267">
        <f>'приложение 5'!Q591</f>
        <v>422</v>
      </c>
      <c r="G359" s="267">
        <f>'приложение 5'!R591</f>
        <v>422</v>
      </c>
      <c r="H359" s="267">
        <f>'приложение 5'!S591</f>
        <v>422</v>
      </c>
    </row>
    <row r="360" spans="1:8" ht="63.75" customHeight="1">
      <c r="A360" s="4" t="s">
        <v>625</v>
      </c>
      <c r="B360" s="225" t="s">
        <v>843</v>
      </c>
      <c r="C360" s="226"/>
      <c r="D360" s="226"/>
      <c r="E360" s="225"/>
      <c r="F360" s="267">
        <f>F361</f>
        <v>100</v>
      </c>
      <c r="G360" s="267">
        <f>G361</f>
        <v>0</v>
      </c>
      <c r="H360" s="267">
        <f>H361</f>
        <v>0</v>
      </c>
    </row>
    <row r="361" spans="1:8" ht="33" customHeight="1">
      <c r="A361" s="4" t="s">
        <v>308</v>
      </c>
      <c r="B361" s="225" t="s">
        <v>843</v>
      </c>
      <c r="C361" s="226" t="s">
        <v>647</v>
      </c>
      <c r="D361" s="226" t="s">
        <v>428</v>
      </c>
      <c r="E361" s="225">
        <v>240</v>
      </c>
      <c r="F361" s="267">
        <f>'приложение 5'!Q581</f>
        <v>100</v>
      </c>
      <c r="G361" s="267">
        <f>'приложение 5'!R581</f>
        <v>0</v>
      </c>
      <c r="H361" s="267">
        <f>'приложение 5'!S581</f>
        <v>0</v>
      </c>
    </row>
    <row r="362" spans="1:8" s="272" customFormat="1" ht="33" customHeight="1">
      <c r="A362" s="381" t="s">
        <v>645</v>
      </c>
      <c r="B362" s="269" t="s">
        <v>845</v>
      </c>
      <c r="C362" s="270"/>
      <c r="D362" s="270"/>
      <c r="E362" s="269"/>
      <c r="F362" s="271">
        <f>F366+F368+F370+F363</f>
        <v>8957.2</v>
      </c>
      <c r="G362" s="271">
        <f>G366+G368+G370+G363</f>
        <v>7942.2</v>
      </c>
      <c r="H362" s="271">
        <f>H366+H368+H370+H363</f>
        <v>8002.8</v>
      </c>
    </row>
    <row r="363" spans="1:8" ht="33" customHeight="1">
      <c r="A363" s="4" t="s">
        <v>62</v>
      </c>
      <c r="B363" s="225" t="s">
        <v>846</v>
      </c>
      <c r="C363" s="226"/>
      <c r="D363" s="226"/>
      <c r="E363" s="225"/>
      <c r="F363" s="267">
        <f>F364+F365</f>
        <v>4261.8</v>
      </c>
      <c r="G363" s="267">
        <f>G364+G365</f>
        <v>4242.5</v>
      </c>
      <c r="H363" s="267">
        <f>H364+H365</f>
        <v>4204.1</v>
      </c>
    </row>
    <row r="364" spans="1:8" ht="33" customHeight="1">
      <c r="A364" s="10" t="s">
        <v>211</v>
      </c>
      <c r="B364" s="225" t="s">
        <v>846</v>
      </c>
      <c r="C364" s="226" t="s">
        <v>805</v>
      </c>
      <c r="D364" s="226" t="s">
        <v>82</v>
      </c>
      <c r="E364" s="225">
        <v>120</v>
      </c>
      <c r="F364" s="267">
        <f>'приложение 5'!Q598</f>
        <v>3761.8</v>
      </c>
      <c r="G364" s="267">
        <f>'приложение 5'!R598</f>
        <v>4042.5</v>
      </c>
      <c r="H364" s="267">
        <f>'приложение 5'!S598</f>
        <v>4204.1</v>
      </c>
    </row>
    <row r="365" spans="1:8" ht="33" customHeight="1">
      <c r="A365" s="4" t="s">
        <v>308</v>
      </c>
      <c r="B365" s="225" t="s">
        <v>846</v>
      </c>
      <c r="C365" s="226" t="s">
        <v>805</v>
      </c>
      <c r="D365" s="226" t="s">
        <v>82</v>
      </c>
      <c r="E365" s="225">
        <v>240</v>
      </c>
      <c r="F365" s="267">
        <f>'приложение 5'!Q599</f>
        <v>500</v>
      </c>
      <c r="G365" s="267">
        <f>'приложение 5'!R599</f>
        <v>200</v>
      </c>
      <c r="H365" s="267">
        <f>'приложение 5'!S599</f>
        <v>0</v>
      </c>
    </row>
    <row r="366" spans="1:8" ht="33" customHeight="1">
      <c r="A366" s="4" t="s">
        <v>387</v>
      </c>
      <c r="B366" s="225" t="s">
        <v>847</v>
      </c>
      <c r="C366" s="226"/>
      <c r="D366" s="226"/>
      <c r="E366" s="225"/>
      <c r="F366" s="267">
        <f>F367</f>
        <v>2370.7</v>
      </c>
      <c r="G366" s="267">
        <f>G367</f>
        <v>2475</v>
      </c>
      <c r="H366" s="267">
        <f>H367</f>
        <v>2574</v>
      </c>
    </row>
    <row r="367" spans="1:8" ht="33" customHeight="1">
      <c r="A367" s="10" t="s">
        <v>211</v>
      </c>
      <c r="B367" s="225" t="s">
        <v>847</v>
      </c>
      <c r="C367" s="226" t="s">
        <v>805</v>
      </c>
      <c r="D367" s="226" t="s">
        <v>82</v>
      </c>
      <c r="E367" s="225">
        <v>120</v>
      </c>
      <c r="F367" s="267">
        <f>'приложение 5'!Q601</f>
        <v>2370.7</v>
      </c>
      <c r="G367" s="267">
        <f>'приложение 5'!R601</f>
        <v>2475</v>
      </c>
      <c r="H367" s="267">
        <f>'приложение 5'!S601</f>
        <v>2574</v>
      </c>
    </row>
    <row r="368" spans="1:8" ht="33" customHeight="1">
      <c r="A368" s="4" t="s">
        <v>625</v>
      </c>
      <c r="B368" s="225" t="s">
        <v>848</v>
      </c>
      <c r="C368" s="226"/>
      <c r="D368" s="226"/>
      <c r="E368" s="225"/>
      <c r="F368" s="267">
        <f>F369</f>
        <v>1100</v>
      </c>
      <c r="G368" s="267">
        <f>G369</f>
        <v>0</v>
      </c>
      <c r="H368" s="267">
        <f>H369</f>
        <v>0</v>
      </c>
    </row>
    <row r="369" spans="1:8" ht="33" customHeight="1">
      <c r="A369" s="4" t="s">
        <v>308</v>
      </c>
      <c r="B369" s="225" t="s">
        <v>848</v>
      </c>
      <c r="C369" s="226" t="s">
        <v>805</v>
      </c>
      <c r="D369" s="226" t="s">
        <v>428</v>
      </c>
      <c r="E369" s="225">
        <v>240</v>
      </c>
      <c r="F369" s="267">
        <f>'приложение 5'!Q621</f>
        <v>1100</v>
      </c>
      <c r="G369" s="267">
        <f>'приложение 5'!R621</f>
        <v>0</v>
      </c>
      <c r="H369" s="267">
        <f>'приложение 5'!S621</f>
        <v>0</v>
      </c>
    </row>
    <row r="370" spans="1:8" ht="18.75" customHeight="1">
      <c r="A370" s="4" t="s">
        <v>607</v>
      </c>
      <c r="B370" s="225" t="s">
        <v>849</v>
      </c>
      <c r="C370" s="226"/>
      <c r="D370" s="226"/>
      <c r="E370" s="225"/>
      <c r="F370" s="267">
        <f>F371</f>
        <v>1224.7</v>
      </c>
      <c r="G370" s="267">
        <f>G371</f>
        <v>1224.7</v>
      </c>
      <c r="H370" s="267">
        <f>H371</f>
        <v>1224.7</v>
      </c>
    </row>
    <row r="371" spans="1:8" ht="18.75" customHeight="1">
      <c r="A371" s="17" t="s">
        <v>312</v>
      </c>
      <c r="B371" s="225" t="s">
        <v>849</v>
      </c>
      <c r="C371" s="226" t="s">
        <v>805</v>
      </c>
      <c r="D371" s="226" t="s">
        <v>431</v>
      </c>
      <c r="E371" s="225">
        <v>310</v>
      </c>
      <c r="F371" s="267">
        <f>'приложение 5'!Q631</f>
        <v>1224.7</v>
      </c>
      <c r="G371" s="267">
        <f>'приложение 5'!R631</f>
        <v>1224.7</v>
      </c>
      <c r="H371" s="267">
        <f>'приложение 5'!S631</f>
        <v>1224.7</v>
      </c>
    </row>
    <row r="372" spans="1:8" s="272" customFormat="1" ht="33" customHeight="1">
      <c r="A372" s="382" t="s">
        <v>572</v>
      </c>
      <c r="B372" s="269" t="s">
        <v>850</v>
      </c>
      <c r="C372" s="270"/>
      <c r="D372" s="270"/>
      <c r="E372" s="269"/>
      <c r="F372" s="271">
        <f>F373+F375+F378+F381+F383+F385+F388</f>
        <v>5058.1</v>
      </c>
      <c r="G372" s="271">
        <f>G373+G375+G378+G381+G383+G385+G388</f>
        <v>5059.6</v>
      </c>
      <c r="H372" s="271">
        <f>H373+H375+H378+H381+H383+H385+H388</f>
        <v>5060.8</v>
      </c>
    </row>
    <row r="373" spans="1:8" ht="69" customHeight="1">
      <c r="A373" s="10" t="s">
        <v>333</v>
      </c>
      <c r="B373" s="225" t="s">
        <v>851</v>
      </c>
      <c r="C373" s="231"/>
      <c r="D373" s="231"/>
      <c r="E373" s="200"/>
      <c r="F373" s="227">
        <f>F374</f>
        <v>0.8</v>
      </c>
      <c r="G373" s="227">
        <f>G374</f>
        <v>0.8</v>
      </c>
      <c r="H373" s="227">
        <f>H374</f>
        <v>0.8</v>
      </c>
    </row>
    <row r="374" spans="1:8" ht="35.25" customHeight="1">
      <c r="A374" s="10" t="s">
        <v>308</v>
      </c>
      <c r="B374" s="225" t="s">
        <v>851</v>
      </c>
      <c r="C374" s="226" t="s">
        <v>672</v>
      </c>
      <c r="D374" s="226" t="s">
        <v>425</v>
      </c>
      <c r="E374" s="200">
        <v>240</v>
      </c>
      <c r="F374" s="227">
        <f>'приложение 5'!Q72</f>
        <v>0.8</v>
      </c>
      <c r="G374" s="227">
        <f>'приложение 5'!R72</f>
        <v>0.8</v>
      </c>
      <c r="H374" s="227">
        <f>'приложение 5'!S72</f>
        <v>0.8</v>
      </c>
    </row>
    <row r="375" spans="1:8" ht="110.25">
      <c r="A375" s="28" t="s">
        <v>280</v>
      </c>
      <c r="B375" s="225" t="s">
        <v>852</v>
      </c>
      <c r="C375" s="231"/>
      <c r="D375" s="231"/>
      <c r="E375" s="200"/>
      <c r="F375" s="227">
        <f>F376+F377</f>
        <v>402.6</v>
      </c>
      <c r="G375" s="227">
        <f>G376+G377</f>
        <v>404.3</v>
      </c>
      <c r="H375" s="227">
        <f>H376+H377</f>
        <v>405.5</v>
      </c>
    </row>
    <row r="376" spans="1:8" ht="31.5">
      <c r="A376" s="28" t="s">
        <v>211</v>
      </c>
      <c r="B376" s="225" t="s">
        <v>852</v>
      </c>
      <c r="C376" s="226" t="s">
        <v>672</v>
      </c>
      <c r="D376" s="231" t="s">
        <v>90</v>
      </c>
      <c r="E376" s="200">
        <v>120</v>
      </c>
      <c r="F376" s="227">
        <f>'приложение 5'!Q90</f>
        <v>301.3</v>
      </c>
      <c r="G376" s="227">
        <f>'приложение 5'!R90</f>
        <v>301.3</v>
      </c>
      <c r="H376" s="227">
        <f>'приложение 5'!S90</f>
        <v>301.3</v>
      </c>
    </row>
    <row r="377" spans="1:8" ht="34.5" customHeight="1">
      <c r="A377" s="28" t="s">
        <v>308</v>
      </c>
      <c r="B377" s="225" t="s">
        <v>852</v>
      </c>
      <c r="C377" s="226" t="s">
        <v>672</v>
      </c>
      <c r="D377" s="231" t="s">
        <v>90</v>
      </c>
      <c r="E377" s="200">
        <v>240</v>
      </c>
      <c r="F377" s="227">
        <f>'приложение 5'!Q91</f>
        <v>101.3</v>
      </c>
      <c r="G377" s="227">
        <f>'приложение 5'!R91</f>
        <v>103</v>
      </c>
      <c r="H377" s="227">
        <f>'приложение 5'!S91</f>
        <v>104.2</v>
      </c>
    </row>
    <row r="378" spans="1:8" ht="31.5">
      <c r="A378" s="2" t="s">
        <v>353</v>
      </c>
      <c r="B378" s="225" t="s">
        <v>853</v>
      </c>
      <c r="C378" s="231" t="s">
        <v>269</v>
      </c>
      <c r="D378" s="231" t="s">
        <v>269</v>
      </c>
      <c r="E378" s="200"/>
      <c r="F378" s="227">
        <f>F379+F380</f>
        <v>927</v>
      </c>
      <c r="G378" s="227">
        <f>G379+G380</f>
        <v>927</v>
      </c>
      <c r="H378" s="227">
        <f>H379+H380</f>
        <v>927</v>
      </c>
    </row>
    <row r="379" spans="1:8" ht="31.5">
      <c r="A379" s="28" t="s">
        <v>211</v>
      </c>
      <c r="B379" s="225" t="s">
        <v>853</v>
      </c>
      <c r="C379" s="226" t="s">
        <v>672</v>
      </c>
      <c r="D379" s="231" t="s">
        <v>90</v>
      </c>
      <c r="E379" s="200">
        <v>120</v>
      </c>
      <c r="F379" s="227">
        <f>'приложение 5'!Q93</f>
        <v>877</v>
      </c>
      <c r="G379" s="227">
        <f>'приложение 5'!R93</f>
        <v>877</v>
      </c>
      <c r="H379" s="227">
        <f>'приложение 5'!S93</f>
        <v>877</v>
      </c>
    </row>
    <row r="380" spans="1:8" ht="41.25" customHeight="1">
      <c r="A380" s="4" t="s">
        <v>308</v>
      </c>
      <c r="B380" s="225" t="s">
        <v>853</v>
      </c>
      <c r="C380" s="226" t="s">
        <v>672</v>
      </c>
      <c r="D380" s="231" t="s">
        <v>90</v>
      </c>
      <c r="E380" s="200">
        <v>240</v>
      </c>
      <c r="F380" s="227">
        <f>'приложение 5'!Q94</f>
        <v>50</v>
      </c>
      <c r="G380" s="227">
        <f>'приложение 5'!R94</f>
        <v>50</v>
      </c>
      <c r="H380" s="227">
        <f>'приложение 5'!S94</f>
        <v>50</v>
      </c>
    </row>
    <row r="381" spans="1:8" ht="47.25">
      <c r="A381" s="25" t="s">
        <v>471</v>
      </c>
      <c r="B381" s="225" t="s">
        <v>854</v>
      </c>
      <c r="C381" s="231"/>
      <c r="D381" s="231"/>
      <c r="E381" s="200"/>
      <c r="F381" s="227">
        <f>F382</f>
        <v>1961.5</v>
      </c>
      <c r="G381" s="227">
        <f>G382</f>
        <v>1961.5</v>
      </c>
      <c r="H381" s="227">
        <f>H382</f>
        <v>1961.5</v>
      </c>
    </row>
    <row r="382" spans="1:8" ht="47.25">
      <c r="A382" s="25" t="s">
        <v>308</v>
      </c>
      <c r="B382" s="225" t="s">
        <v>854</v>
      </c>
      <c r="C382" s="226" t="s">
        <v>672</v>
      </c>
      <c r="D382" s="231" t="s">
        <v>427</v>
      </c>
      <c r="E382" s="200">
        <v>240</v>
      </c>
      <c r="F382" s="227">
        <f>'приложение 5'!Q144</f>
        <v>1961.5</v>
      </c>
      <c r="G382" s="227">
        <f>'приложение 5'!R144</f>
        <v>1961.5</v>
      </c>
      <c r="H382" s="227">
        <f>'приложение 5'!S144</f>
        <v>1961.5</v>
      </c>
    </row>
    <row r="383" spans="1:8" ht="110.25">
      <c r="A383" s="4" t="s">
        <v>336</v>
      </c>
      <c r="B383" s="225" t="s">
        <v>855</v>
      </c>
      <c r="C383" s="231"/>
      <c r="D383" s="231"/>
      <c r="E383" s="200"/>
      <c r="F383" s="227">
        <f>F384</f>
        <v>12.9</v>
      </c>
      <c r="G383" s="227">
        <f>G384</f>
        <v>12.9</v>
      </c>
      <c r="H383" s="227">
        <f>H384</f>
        <v>12.9</v>
      </c>
    </row>
    <row r="384" spans="1:8" ht="47.25">
      <c r="A384" s="4" t="s">
        <v>308</v>
      </c>
      <c r="B384" s="225" t="s">
        <v>855</v>
      </c>
      <c r="C384" s="226" t="s">
        <v>672</v>
      </c>
      <c r="D384" s="231" t="s">
        <v>429</v>
      </c>
      <c r="E384" s="200">
        <v>240</v>
      </c>
      <c r="F384" s="227">
        <f>'приложение 5'!Q232</f>
        <v>12.9</v>
      </c>
      <c r="G384" s="227">
        <f>'приложение 5'!R232</f>
        <v>12.9</v>
      </c>
      <c r="H384" s="227">
        <f>'приложение 5'!S232</f>
        <v>12.9</v>
      </c>
    </row>
    <row r="385" spans="1:8" ht="31.5">
      <c r="A385" s="140" t="s">
        <v>353</v>
      </c>
      <c r="B385" s="225" t="s">
        <v>853</v>
      </c>
      <c r="C385" s="231"/>
      <c r="D385" s="231"/>
      <c r="E385" s="200"/>
      <c r="F385" s="227">
        <f>F386+F387</f>
        <v>1554.8000000000002</v>
      </c>
      <c r="G385" s="227">
        <f>G386+G387</f>
        <v>1554.6000000000001</v>
      </c>
      <c r="H385" s="227">
        <f>H386+H387</f>
        <v>1554.6000000000001</v>
      </c>
    </row>
    <row r="386" spans="1:8" ht="31.5">
      <c r="A386" s="2" t="s">
        <v>211</v>
      </c>
      <c r="B386" s="225" t="s">
        <v>853</v>
      </c>
      <c r="C386" s="226" t="s">
        <v>672</v>
      </c>
      <c r="D386" s="231" t="s">
        <v>102</v>
      </c>
      <c r="E386" s="200">
        <v>120</v>
      </c>
      <c r="F386" s="227">
        <f>'приложение 5'!Q241</f>
        <v>62.4</v>
      </c>
      <c r="G386" s="227">
        <f>'приложение 5'!R241</f>
        <v>62.2</v>
      </c>
      <c r="H386" s="227">
        <f>'приложение 5'!S241</f>
        <v>62.2</v>
      </c>
    </row>
    <row r="387" spans="1:8" ht="31.5">
      <c r="A387" s="2" t="s">
        <v>211</v>
      </c>
      <c r="B387" s="225" t="s">
        <v>853</v>
      </c>
      <c r="C387" s="226" t="s">
        <v>672</v>
      </c>
      <c r="D387" s="226" t="s">
        <v>432</v>
      </c>
      <c r="E387" s="200">
        <v>120</v>
      </c>
      <c r="F387" s="227">
        <f>'приложение 5'!Q309</f>
        <v>1492.4</v>
      </c>
      <c r="G387" s="227">
        <f>'приложение 5'!R309</f>
        <v>1492.4</v>
      </c>
      <c r="H387" s="227">
        <f>'приложение 5'!S309</f>
        <v>1492.4</v>
      </c>
    </row>
    <row r="388" spans="1:8" ht="94.5">
      <c r="A388" s="28" t="s">
        <v>307</v>
      </c>
      <c r="B388" s="225" t="s">
        <v>856</v>
      </c>
      <c r="C388" s="231"/>
      <c r="D388" s="231"/>
      <c r="E388" s="200"/>
      <c r="F388" s="227">
        <f>F389</f>
        <v>198.5</v>
      </c>
      <c r="G388" s="227">
        <f>G389</f>
        <v>198.5</v>
      </c>
      <c r="H388" s="227">
        <f>H389</f>
        <v>198.5</v>
      </c>
    </row>
    <row r="389" spans="1:8" ht="47.25">
      <c r="A389" s="28" t="s">
        <v>308</v>
      </c>
      <c r="B389" s="225" t="s">
        <v>856</v>
      </c>
      <c r="C389" s="226" t="s">
        <v>672</v>
      </c>
      <c r="D389" s="231" t="s">
        <v>430</v>
      </c>
      <c r="E389" s="200">
        <v>240</v>
      </c>
      <c r="F389" s="227">
        <f>'приложение 5'!Q289</f>
        <v>198.5</v>
      </c>
      <c r="G389" s="227">
        <f>'приложение 5'!R289</f>
        <v>198.5</v>
      </c>
      <c r="H389" s="227">
        <f>'приложение 5'!S289</f>
        <v>198.5</v>
      </c>
    </row>
    <row r="390" spans="1:8" s="272" customFormat="1" ht="47.25">
      <c r="A390" s="234" t="s">
        <v>573</v>
      </c>
      <c r="B390" s="269" t="s">
        <v>857</v>
      </c>
      <c r="C390" s="270"/>
      <c r="D390" s="270"/>
      <c r="E390" s="269"/>
      <c r="F390" s="271">
        <f>F391+F394+F396</f>
        <v>42998.8</v>
      </c>
      <c r="G390" s="271">
        <f>G391+G394+G396</f>
        <v>43664.7</v>
      </c>
      <c r="H390" s="271">
        <f>H391+H394+H396</f>
        <v>39155.5</v>
      </c>
    </row>
    <row r="391" spans="1:8" ht="31.5">
      <c r="A391" s="10" t="s">
        <v>64</v>
      </c>
      <c r="B391" s="225" t="s">
        <v>858</v>
      </c>
      <c r="C391" s="231"/>
      <c r="D391" s="231"/>
      <c r="E391" s="200"/>
      <c r="F391" s="227">
        <f>F392+F393</f>
        <v>26728.2</v>
      </c>
      <c r="G391" s="227">
        <f>G392+G393</f>
        <v>27350</v>
      </c>
      <c r="H391" s="227">
        <f>H392+H393</f>
        <v>22795</v>
      </c>
    </row>
    <row r="392" spans="1:8" ht="15.75">
      <c r="A392" s="10" t="s">
        <v>310</v>
      </c>
      <c r="B392" s="225" t="s">
        <v>858</v>
      </c>
      <c r="C392" s="226" t="s">
        <v>672</v>
      </c>
      <c r="D392" s="231" t="s">
        <v>90</v>
      </c>
      <c r="E392" s="200">
        <v>610</v>
      </c>
      <c r="F392" s="227">
        <f>'приложение 5'!Q97</f>
        <v>449.9</v>
      </c>
      <c r="G392" s="227">
        <f>'приложение 5'!R97</f>
        <v>350</v>
      </c>
      <c r="H392" s="227">
        <f>'приложение 5'!S97</f>
        <v>350</v>
      </c>
    </row>
    <row r="393" spans="1:8" ht="15.75">
      <c r="A393" s="10" t="s">
        <v>329</v>
      </c>
      <c r="B393" s="225" t="s">
        <v>858</v>
      </c>
      <c r="C393" s="226" t="s">
        <v>672</v>
      </c>
      <c r="D393" s="231" t="s">
        <v>90</v>
      </c>
      <c r="E393" s="200">
        <v>620</v>
      </c>
      <c r="F393" s="227">
        <f>'приложение 5'!Q98</f>
        <v>26278.3</v>
      </c>
      <c r="G393" s="227">
        <f>'приложение 5'!R98</f>
        <v>27000</v>
      </c>
      <c r="H393" s="227">
        <f>'приложение 5'!S98</f>
        <v>22445</v>
      </c>
    </row>
    <row r="394" spans="1:8" ht="63">
      <c r="A394" s="10" t="s">
        <v>387</v>
      </c>
      <c r="B394" s="225" t="s">
        <v>859</v>
      </c>
      <c r="C394" s="231"/>
      <c r="D394" s="231"/>
      <c r="E394" s="200"/>
      <c r="F394" s="227">
        <f>F395</f>
        <v>11102.1</v>
      </c>
      <c r="G394" s="227">
        <f>G395</f>
        <v>11146.2</v>
      </c>
      <c r="H394" s="227">
        <f>H395</f>
        <v>11192</v>
      </c>
    </row>
    <row r="395" spans="1:8" ht="15.75">
      <c r="A395" s="10" t="s">
        <v>329</v>
      </c>
      <c r="B395" s="225" t="s">
        <v>859</v>
      </c>
      <c r="C395" s="226" t="s">
        <v>672</v>
      </c>
      <c r="D395" s="231" t="s">
        <v>90</v>
      </c>
      <c r="E395" s="200">
        <v>620</v>
      </c>
      <c r="F395" s="227">
        <f>'приложение 5'!Q100</f>
        <v>11102.1</v>
      </c>
      <c r="G395" s="227">
        <f>'приложение 5'!R100</f>
        <v>11146.2</v>
      </c>
      <c r="H395" s="227">
        <f>'приложение 5'!S100</f>
        <v>11192</v>
      </c>
    </row>
    <row r="396" spans="1:8" ht="126">
      <c r="A396" s="10" t="s">
        <v>66</v>
      </c>
      <c r="B396" s="225" t="s">
        <v>860</v>
      </c>
      <c r="C396" s="231"/>
      <c r="D396" s="231"/>
      <c r="E396" s="200"/>
      <c r="F396" s="227">
        <f>F397</f>
        <v>5168.5</v>
      </c>
      <c r="G396" s="227">
        <f>G397</f>
        <v>5168.5</v>
      </c>
      <c r="H396" s="227">
        <f>H397</f>
        <v>5168.5</v>
      </c>
    </row>
    <row r="397" spans="1:8" ht="15.75">
      <c r="A397" s="10" t="s">
        <v>310</v>
      </c>
      <c r="B397" s="225" t="s">
        <v>860</v>
      </c>
      <c r="C397" s="226" t="s">
        <v>672</v>
      </c>
      <c r="D397" s="231" t="s">
        <v>90</v>
      </c>
      <c r="E397" s="200">
        <v>610</v>
      </c>
      <c r="F397" s="227">
        <f>'приложение 5'!Q102</f>
        <v>5168.5</v>
      </c>
      <c r="G397" s="227">
        <f>'приложение 5'!R102</f>
        <v>5168.5</v>
      </c>
      <c r="H397" s="227">
        <f>'приложение 5'!S102</f>
        <v>5168.5</v>
      </c>
    </row>
    <row r="398" spans="1:8" s="272" customFormat="1" ht="63">
      <c r="A398" s="10" t="s">
        <v>606</v>
      </c>
      <c r="B398" s="269" t="s">
        <v>864</v>
      </c>
      <c r="C398" s="270"/>
      <c r="D398" s="270"/>
      <c r="E398" s="269"/>
      <c r="F398" s="271">
        <f>F399+F401+F403</f>
        <v>2580</v>
      </c>
      <c r="G398" s="271">
        <f>G399+G401+G403</f>
        <v>2580</v>
      </c>
      <c r="H398" s="271">
        <f>H399+H401+H403</f>
        <v>2580</v>
      </c>
    </row>
    <row r="399" spans="1:8" ht="21.75" customHeight="1">
      <c r="A399" s="2" t="s">
        <v>607</v>
      </c>
      <c r="B399" s="225" t="s">
        <v>863</v>
      </c>
      <c r="C399" s="231"/>
      <c r="D399" s="231"/>
      <c r="E399" s="200"/>
      <c r="F399" s="227">
        <f>F400</f>
        <v>2160</v>
      </c>
      <c r="G399" s="227">
        <f>G400</f>
        <v>2160</v>
      </c>
      <c r="H399" s="227">
        <f>H400</f>
        <v>2160</v>
      </c>
    </row>
    <row r="400" spans="1:8" ht="15.75" customHeight="1">
      <c r="A400" s="4" t="s">
        <v>312</v>
      </c>
      <c r="B400" s="225" t="s">
        <v>863</v>
      </c>
      <c r="C400" s="226" t="s">
        <v>672</v>
      </c>
      <c r="D400" s="226" t="s">
        <v>431</v>
      </c>
      <c r="E400" s="200">
        <v>310</v>
      </c>
      <c r="F400" s="227">
        <f>'приложение 5'!Q295</f>
        <v>2160</v>
      </c>
      <c r="G400" s="227">
        <f>'приложение 5'!R295</f>
        <v>2160</v>
      </c>
      <c r="H400" s="227">
        <f>'приложение 5'!S295</f>
        <v>2160</v>
      </c>
    </row>
    <row r="401" spans="1:8" ht="15.75" customHeight="1">
      <c r="A401" s="4" t="s">
        <v>40</v>
      </c>
      <c r="B401" s="225" t="s">
        <v>862</v>
      </c>
      <c r="C401" s="226"/>
      <c r="D401" s="226"/>
      <c r="E401" s="200"/>
      <c r="F401" s="227">
        <f>F402</f>
        <v>420</v>
      </c>
      <c r="G401" s="227">
        <f>G402</f>
        <v>420</v>
      </c>
      <c r="H401" s="227">
        <f>H402</f>
        <v>420</v>
      </c>
    </row>
    <row r="402" spans="1:8" ht="31.5">
      <c r="A402" s="4" t="s">
        <v>312</v>
      </c>
      <c r="B402" s="225" t="s">
        <v>862</v>
      </c>
      <c r="C402" s="226" t="s">
        <v>672</v>
      </c>
      <c r="D402" s="231" t="s">
        <v>92</v>
      </c>
      <c r="E402" s="200">
        <v>310</v>
      </c>
      <c r="F402" s="227">
        <f>'приложение 5'!Q304</f>
        <v>420</v>
      </c>
      <c r="G402" s="227">
        <f>'приложение 5'!R304</f>
        <v>420</v>
      </c>
      <c r="H402" s="227">
        <f>'приложение 5'!S304</f>
        <v>420</v>
      </c>
    </row>
    <row r="403" spans="1:8" ht="31.5" hidden="1">
      <c r="A403" s="4" t="s">
        <v>398</v>
      </c>
      <c r="B403" s="225" t="s">
        <v>861</v>
      </c>
      <c r="C403" s="231"/>
      <c r="D403" s="231"/>
      <c r="E403" s="200"/>
      <c r="F403" s="227">
        <v>0</v>
      </c>
      <c r="G403" s="227">
        <v>0</v>
      </c>
      <c r="H403" s="227">
        <v>0</v>
      </c>
    </row>
    <row r="404" spans="1:8" ht="39" customHeight="1" hidden="1">
      <c r="A404" s="160" t="s">
        <v>308</v>
      </c>
      <c r="B404" s="225" t="s">
        <v>861</v>
      </c>
      <c r="C404" s="226" t="s">
        <v>672</v>
      </c>
      <c r="D404" s="231" t="s">
        <v>432</v>
      </c>
      <c r="E404" s="200">
        <v>240</v>
      </c>
      <c r="F404" s="227">
        <v>0</v>
      </c>
      <c r="G404" s="227">
        <v>0</v>
      </c>
      <c r="H404" s="227">
        <v>0</v>
      </c>
    </row>
    <row r="405" spans="1:8" ht="63">
      <c r="A405" s="378" t="s">
        <v>608</v>
      </c>
      <c r="B405" s="248" t="s">
        <v>865</v>
      </c>
      <c r="C405" s="263"/>
      <c r="D405" s="263"/>
      <c r="E405" s="248"/>
      <c r="F405" s="264">
        <f>F406</f>
        <v>45</v>
      </c>
      <c r="G405" s="264">
        <f aca="true" t="shared" si="38" ref="G405:H407">G406</f>
        <v>45</v>
      </c>
      <c r="H405" s="264">
        <f t="shared" si="38"/>
        <v>100</v>
      </c>
    </row>
    <row r="406" spans="1:8" ht="46.5" customHeight="1">
      <c r="A406" s="10" t="s">
        <v>609</v>
      </c>
      <c r="B406" s="225" t="s">
        <v>866</v>
      </c>
      <c r="C406" s="231"/>
      <c r="D406" s="231"/>
      <c r="E406" s="200"/>
      <c r="F406" s="227">
        <f>F407</f>
        <v>45</v>
      </c>
      <c r="G406" s="227">
        <f t="shared" si="38"/>
        <v>45</v>
      </c>
      <c r="H406" s="227">
        <f t="shared" si="38"/>
        <v>100</v>
      </c>
    </row>
    <row r="407" spans="1:8" ht="35.25" customHeight="1">
      <c r="A407" s="2" t="s">
        <v>498</v>
      </c>
      <c r="B407" s="225" t="s">
        <v>867</v>
      </c>
      <c r="C407" s="231"/>
      <c r="D407" s="231"/>
      <c r="E407" s="200"/>
      <c r="F407" s="227">
        <f>F408</f>
        <v>45</v>
      </c>
      <c r="G407" s="227">
        <f t="shared" si="38"/>
        <v>45</v>
      </c>
      <c r="H407" s="227">
        <f t="shared" si="38"/>
        <v>100</v>
      </c>
    </row>
    <row r="408" spans="1:8" ht="44.25" customHeight="1">
      <c r="A408" s="223" t="s">
        <v>469</v>
      </c>
      <c r="B408" s="225" t="s">
        <v>867</v>
      </c>
      <c r="C408" s="226" t="s">
        <v>672</v>
      </c>
      <c r="D408" s="226" t="s">
        <v>432</v>
      </c>
      <c r="E408" s="200">
        <v>630</v>
      </c>
      <c r="F408" s="227">
        <f>'приложение 5'!Q313</f>
        <v>45</v>
      </c>
      <c r="G408" s="227">
        <f>'приложение 5'!R313</f>
        <v>45</v>
      </c>
      <c r="H408" s="227">
        <f>'приложение 5'!S313</f>
        <v>100</v>
      </c>
    </row>
    <row r="409" spans="1:8" ht="63">
      <c r="A409" s="109" t="s">
        <v>589</v>
      </c>
      <c r="B409" s="248" t="s">
        <v>484</v>
      </c>
      <c r="C409" s="263"/>
      <c r="D409" s="263"/>
      <c r="E409" s="248"/>
      <c r="F409" s="264">
        <f>F410+F415+F418+F421+F424</f>
        <v>8468</v>
      </c>
      <c r="G409" s="264">
        <f>G410+G415+G418+G421+G424</f>
        <v>0</v>
      </c>
      <c r="H409" s="264">
        <f>H410+H415+H418+H421+H424</f>
        <v>0</v>
      </c>
    </row>
    <row r="410" spans="1:8" ht="78.75">
      <c r="A410" s="4" t="s">
        <v>626</v>
      </c>
      <c r="B410" s="225" t="s">
        <v>868</v>
      </c>
      <c r="C410" s="226"/>
      <c r="D410" s="226"/>
      <c r="E410" s="225"/>
      <c r="F410" s="267">
        <f>F411</f>
        <v>3150</v>
      </c>
      <c r="G410" s="267">
        <f>G411</f>
        <v>0</v>
      </c>
      <c r="H410" s="267">
        <f>H411</f>
        <v>0</v>
      </c>
    </row>
    <row r="411" spans="1:8" ht="47.25">
      <c r="A411" s="4" t="s">
        <v>627</v>
      </c>
      <c r="B411" s="225" t="s">
        <v>869</v>
      </c>
      <c r="C411" s="226"/>
      <c r="D411" s="226"/>
      <c r="E411" s="225"/>
      <c r="F411" s="267">
        <f>F412+F413+F414</f>
        <v>3150</v>
      </c>
      <c r="G411" s="267">
        <f>G412+G413+G414</f>
        <v>0</v>
      </c>
      <c r="H411" s="267">
        <f>H412+H413+H414</f>
        <v>0</v>
      </c>
    </row>
    <row r="412" spans="1:8" ht="47.25">
      <c r="A412" s="4" t="s">
        <v>308</v>
      </c>
      <c r="B412" s="225" t="s">
        <v>869</v>
      </c>
      <c r="C412" s="226" t="s">
        <v>795</v>
      </c>
      <c r="D412" s="226" t="s">
        <v>428</v>
      </c>
      <c r="E412" s="225">
        <v>240</v>
      </c>
      <c r="F412" s="267">
        <f>'приложение 5'!Q380</f>
        <v>1750</v>
      </c>
      <c r="G412" s="267">
        <f>'приложение 5'!R380</f>
        <v>0</v>
      </c>
      <c r="H412" s="267">
        <f>'приложение 5'!S380</f>
        <v>0</v>
      </c>
    </row>
    <row r="413" spans="1:8" ht="47.25">
      <c r="A413" s="4" t="s">
        <v>308</v>
      </c>
      <c r="B413" s="225" t="s">
        <v>869</v>
      </c>
      <c r="C413" s="226" t="s">
        <v>647</v>
      </c>
      <c r="D413" s="226" t="s">
        <v>428</v>
      </c>
      <c r="E413" s="225">
        <v>240</v>
      </c>
      <c r="F413" s="267">
        <f>'приложение 5'!Q585</f>
        <v>700</v>
      </c>
      <c r="G413" s="267">
        <f>'приложение 5'!R585</f>
        <v>0</v>
      </c>
      <c r="H413" s="267">
        <f>'приложение 5'!S585</f>
        <v>0</v>
      </c>
    </row>
    <row r="414" spans="1:8" ht="47.25">
      <c r="A414" s="4" t="s">
        <v>308</v>
      </c>
      <c r="B414" s="225" t="s">
        <v>869</v>
      </c>
      <c r="C414" s="226" t="s">
        <v>805</v>
      </c>
      <c r="D414" s="226" t="s">
        <v>428</v>
      </c>
      <c r="E414" s="225">
        <v>240</v>
      </c>
      <c r="F414" s="267">
        <f>'приложение 5'!Q625</f>
        <v>700</v>
      </c>
      <c r="G414" s="267">
        <f>'приложение 5'!R625</f>
        <v>0</v>
      </c>
      <c r="H414" s="267">
        <f>'приложение 5'!S625</f>
        <v>0</v>
      </c>
    </row>
    <row r="415" spans="1:8" ht="47.25">
      <c r="A415" s="4" t="s">
        <v>590</v>
      </c>
      <c r="B415" s="225" t="s">
        <v>870</v>
      </c>
      <c r="C415" s="226"/>
      <c r="D415" s="226"/>
      <c r="E415" s="225"/>
      <c r="F415" s="267">
        <f aca="true" t="shared" si="39" ref="F415:H416">F416</f>
        <v>518</v>
      </c>
      <c r="G415" s="267">
        <f t="shared" si="39"/>
        <v>0</v>
      </c>
      <c r="H415" s="267">
        <f t="shared" si="39"/>
        <v>0</v>
      </c>
    </row>
    <row r="416" spans="1:8" ht="31.5">
      <c r="A416" s="4" t="s">
        <v>591</v>
      </c>
      <c r="B416" s="225" t="s">
        <v>871</v>
      </c>
      <c r="C416" s="226"/>
      <c r="D416" s="226"/>
      <c r="E416" s="225"/>
      <c r="F416" s="267">
        <f t="shared" si="39"/>
        <v>518</v>
      </c>
      <c r="G416" s="267">
        <f t="shared" si="39"/>
        <v>0</v>
      </c>
      <c r="H416" s="267">
        <f t="shared" si="39"/>
        <v>0</v>
      </c>
    </row>
    <row r="417" spans="1:8" ht="47.25">
      <c r="A417" s="4" t="s">
        <v>308</v>
      </c>
      <c r="B417" s="225" t="s">
        <v>871</v>
      </c>
      <c r="C417" s="226" t="s">
        <v>672</v>
      </c>
      <c r="D417" s="226" t="s">
        <v>101</v>
      </c>
      <c r="E417" s="225">
        <v>240</v>
      </c>
      <c r="F417" s="267">
        <f>'приложение 5'!Q209</f>
        <v>518</v>
      </c>
      <c r="G417" s="267">
        <f>'приложение 5'!R209</f>
        <v>0</v>
      </c>
      <c r="H417" s="267">
        <f>'приложение 5'!S209</f>
        <v>0</v>
      </c>
    </row>
    <row r="418" spans="1:8" ht="31.5">
      <c r="A418" s="47" t="s">
        <v>613</v>
      </c>
      <c r="B418" s="225" t="s">
        <v>872</v>
      </c>
      <c r="C418" s="226"/>
      <c r="D418" s="226"/>
      <c r="E418" s="225"/>
      <c r="F418" s="267">
        <f aca="true" t="shared" si="40" ref="F418:H419">F419</f>
        <v>2000</v>
      </c>
      <c r="G418" s="267">
        <f t="shared" si="40"/>
        <v>0</v>
      </c>
      <c r="H418" s="267">
        <f t="shared" si="40"/>
        <v>0</v>
      </c>
    </row>
    <row r="419" spans="1:8" ht="15.75">
      <c r="A419" s="47" t="s">
        <v>614</v>
      </c>
      <c r="B419" s="225" t="s">
        <v>873</v>
      </c>
      <c r="C419" s="226"/>
      <c r="D419" s="226"/>
      <c r="E419" s="225"/>
      <c r="F419" s="267">
        <f t="shared" si="40"/>
        <v>2000</v>
      </c>
      <c r="G419" s="267">
        <f t="shared" si="40"/>
        <v>0</v>
      </c>
      <c r="H419" s="267">
        <f t="shared" si="40"/>
        <v>0</v>
      </c>
    </row>
    <row r="420" spans="1:8" ht="47.25">
      <c r="A420" s="4" t="s">
        <v>308</v>
      </c>
      <c r="B420" s="225" t="s">
        <v>873</v>
      </c>
      <c r="C420" s="226" t="s">
        <v>795</v>
      </c>
      <c r="D420" s="226" t="s">
        <v>101</v>
      </c>
      <c r="E420" s="225">
        <v>240</v>
      </c>
      <c r="F420" s="267">
        <f>'приложение 5'!Q353</f>
        <v>2000</v>
      </c>
      <c r="G420" s="267">
        <f>'приложение 5'!R353</f>
        <v>0</v>
      </c>
      <c r="H420" s="267">
        <f>'приложение 5'!S353</f>
        <v>0</v>
      </c>
    </row>
    <row r="421" spans="1:8" ht="31.5">
      <c r="A421" s="47" t="s">
        <v>615</v>
      </c>
      <c r="B421" s="225" t="s">
        <v>485</v>
      </c>
      <c r="C421" s="226"/>
      <c r="D421" s="226"/>
      <c r="E421" s="225"/>
      <c r="F421" s="267">
        <f aca="true" t="shared" si="41" ref="F421:H422">F422</f>
        <v>400</v>
      </c>
      <c r="G421" s="267">
        <f t="shared" si="41"/>
        <v>0</v>
      </c>
      <c r="H421" s="267">
        <f t="shared" si="41"/>
        <v>0</v>
      </c>
    </row>
    <row r="422" spans="1:8" ht="31.5">
      <c r="A422" s="47" t="s">
        <v>616</v>
      </c>
      <c r="B422" s="225" t="s">
        <v>874</v>
      </c>
      <c r="C422" s="226"/>
      <c r="D422" s="226"/>
      <c r="E422" s="225"/>
      <c r="F422" s="267">
        <f t="shared" si="41"/>
        <v>400</v>
      </c>
      <c r="G422" s="267">
        <f t="shared" si="41"/>
        <v>0</v>
      </c>
      <c r="H422" s="267">
        <f t="shared" si="41"/>
        <v>0</v>
      </c>
    </row>
    <row r="423" spans="1:8" ht="47.25">
      <c r="A423" s="4" t="s">
        <v>308</v>
      </c>
      <c r="B423" s="225" t="s">
        <v>874</v>
      </c>
      <c r="C423" s="226" t="s">
        <v>795</v>
      </c>
      <c r="D423" s="226" t="s">
        <v>101</v>
      </c>
      <c r="E423" s="225">
        <v>240</v>
      </c>
      <c r="F423" s="267">
        <f>'приложение 5'!Q356</f>
        <v>400</v>
      </c>
      <c r="G423" s="267">
        <f>'приложение 5'!R356</f>
        <v>0</v>
      </c>
      <c r="H423" s="267">
        <f>'приложение 5'!S356</f>
        <v>0</v>
      </c>
    </row>
    <row r="424" spans="1:8" ht="63">
      <c r="A424" s="4" t="s">
        <v>592</v>
      </c>
      <c r="B424" s="225" t="s">
        <v>875</v>
      </c>
      <c r="C424" s="226"/>
      <c r="D424" s="226"/>
      <c r="E424" s="225"/>
      <c r="F424" s="267">
        <f aca="true" t="shared" si="42" ref="F424:H425">F425</f>
        <v>2400</v>
      </c>
      <c r="G424" s="267">
        <f t="shared" si="42"/>
        <v>0</v>
      </c>
      <c r="H424" s="267">
        <f t="shared" si="42"/>
        <v>0</v>
      </c>
    </row>
    <row r="425" spans="1:8" ht="15.75">
      <c r="A425" s="4" t="s">
        <v>593</v>
      </c>
      <c r="B425" s="225" t="s">
        <v>876</v>
      </c>
      <c r="C425" s="226"/>
      <c r="D425" s="226"/>
      <c r="E425" s="225"/>
      <c r="F425" s="267">
        <f t="shared" si="42"/>
        <v>2400</v>
      </c>
      <c r="G425" s="267">
        <f t="shared" si="42"/>
        <v>0</v>
      </c>
      <c r="H425" s="267">
        <f t="shared" si="42"/>
        <v>0</v>
      </c>
    </row>
    <row r="426" spans="1:8" ht="47.25">
      <c r="A426" s="4" t="s">
        <v>308</v>
      </c>
      <c r="B426" s="225" t="s">
        <v>876</v>
      </c>
      <c r="C426" s="226" t="s">
        <v>672</v>
      </c>
      <c r="D426" s="226" t="s">
        <v>101</v>
      </c>
      <c r="E426" s="225">
        <v>240</v>
      </c>
      <c r="F426" s="267">
        <f>'приложение 5'!Q212</f>
        <v>2400</v>
      </c>
      <c r="G426" s="267">
        <f>'приложение 5'!R212</f>
        <v>0</v>
      </c>
      <c r="H426" s="267">
        <f>'приложение 5'!S212</f>
        <v>0</v>
      </c>
    </row>
    <row r="427" spans="1:8" ht="47.25">
      <c r="A427" s="57" t="s">
        <v>621</v>
      </c>
      <c r="B427" s="248" t="s">
        <v>877</v>
      </c>
      <c r="C427" s="263"/>
      <c r="D427" s="263"/>
      <c r="E427" s="248"/>
      <c r="F427" s="264">
        <f>F428+F433+F437</f>
        <v>14755.4</v>
      </c>
      <c r="G427" s="264">
        <f>G428+G433+G437</f>
        <v>14317.4</v>
      </c>
      <c r="H427" s="264">
        <f>H428+H433+H437</f>
        <v>13761.8</v>
      </c>
    </row>
    <row r="428" spans="1:8" ht="31.5">
      <c r="A428" s="10" t="s">
        <v>622</v>
      </c>
      <c r="B428" s="225" t="s">
        <v>878</v>
      </c>
      <c r="C428" s="226"/>
      <c r="D428" s="226"/>
      <c r="E428" s="225"/>
      <c r="F428" s="267">
        <f>F429</f>
        <v>13761.8</v>
      </c>
      <c r="G428" s="267">
        <f>G429</f>
        <v>13761.8</v>
      </c>
      <c r="H428" s="267">
        <f>H429</f>
        <v>13761.8</v>
      </c>
    </row>
    <row r="429" spans="1:8" ht="15.75">
      <c r="A429" s="10" t="s">
        <v>623</v>
      </c>
      <c r="B429" s="225" t="s">
        <v>879</v>
      </c>
      <c r="C429" s="226"/>
      <c r="D429" s="226"/>
      <c r="E429" s="225"/>
      <c r="F429" s="267">
        <f>F430+F431+F432</f>
        <v>13761.8</v>
      </c>
      <c r="G429" s="267">
        <f>G430+G431+G432</f>
        <v>13761.8</v>
      </c>
      <c r="H429" s="267">
        <f>H430+H431+H432</f>
        <v>13761.8</v>
      </c>
    </row>
    <row r="430" spans="1:8" ht="47.25">
      <c r="A430" s="4" t="s">
        <v>308</v>
      </c>
      <c r="B430" s="225" t="s">
        <v>879</v>
      </c>
      <c r="C430" s="226" t="s">
        <v>795</v>
      </c>
      <c r="D430" s="226" t="s">
        <v>162</v>
      </c>
      <c r="E430" s="225">
        <v>240</v>
      </c>
      <c r="F430" s="267">
        <f>'приложение 5'!Q367</f>
        <v>7885.2</v>
      </c>
      <c r="G430" s="267">
        <f>'приложение 5'!R367</f>
        <v>7885.2</v>
      </c>
      <c r="H430" s="267">
        <f>'приложение 5'!S367</f>
        <v>7885.2</v>
      </c>
    </row>
    <row r="431" spans="1:8" ht="47.25">
      <c r="A431" s="4" t="s">
        <v>308</v>
      </c>
      <c r="B431" s="225" t="s">
        <v>879</v>
      </c>
      <c r="C431" s="226" t="s">
        <v>647</v>
      </c>
      <c r="D431" s="226" t="s">
        <v>162</v>
      </c>
      <c r="E431" s="383">
        <v>240</v>
      </c>
      <c r="F431" s="267">
        <f>'приложение 5'!Q573</f>
        <v>1819.9</v>
      </c>
      <c r="G431" s="267">
        <f>'приложение 5'!R573</f>
        <v>1819.9</v>
      </c>
      <c r="H431" s="267">
        <f>'приложение 5'!S573</f>
        <v>1819.9</v>
      </c>
    </row>
    <row r="432" spans="1:8" ht="47.25">
      <c r="A432" s="4" t="s">
        <v>308</v>
      </c>
      <c r="B432" s="225" t="s">
        <v>879</v>
      </c>
      <c r="C432" s="226" t="s">
        <v>805</v>
      </c>
      <c r="D432" s="226" t="s">
        <v>162</v>
      </c>
      <c r="E432" s="383">
        <v>240</v>
      </c>
      <c r="F432" s="267">
        <f>'приложение 5'!Q613</f>
        <v>4056.7</v>
      </c>
      <c r="G432" s="267">
        <f>'приложение 5'!R613</f>
        <v>4056.7</v>
      </c>
      <c r="H432" s="267">
        <f>'приложение 5'!S613</f>
        <v>4056.7</v>
      </c>
    </row>
    <row r="433" spans="1:8" ht="47.25">
      <c r="A433" s="155" t="s">
        <v>643</v>
      </c>
      <c r="B433" s="225" t="s">
        <v>880</v>
      </c>
      <c r="C433" s="226"/>
      <c r="D433" s="226"/>
      <c r="E433" s="383"/>
      <c r="F433" s="267">
        <f>F434</f>
        <v>438</v>
      </c>
      <c r="G433" s="267">
        <f>G434</f>
        <v>0</v>
      </c>
      <c r="H433" s="267">
        <f>H434</f>
        <v>0</v>
      </c>
    </row>
    <row r="434" spans="1:8" ht="47.25">
      <c r="A434" s="155" t="s">
        <v>644</v>
      </c>
      <c r="B434" s="225" t="s">
        <v>881</v>
      </c>
      <c r="C434" s="226"/>
      <c r="D434" s="226"/>
      <c r="E434" s="383"/>
      <c r="F434" s="267">
        <f>F435+F436</f>
        <v>438</v>
      </c>
      <c r="G434" s="267">
        <f>G435+G436</f>
        <v>0</v>
      </c>
      <c r="H434" s="267">
        <f>H435+H436</f>
        <v>0</v>
      </c>
    </row>
    <row r="435" spans="1:8" ht="47.25">
      <c r="A435" s="4" t="s">
        <v>308</v>
      </c>
      <c r="B435" s="225" t="s">
        <v>881</v>
      </c>
      <c r="C435" s="226" t="s">
        <v>647</v>
      </c>
      <c r="D435" s="226" t="s">
        <v>162</v>
      </c>
      <c r="E435" s="383">
        <v>240</v>
      </c>
      <c r="F435" s="267">
        <f>'приложение 5'!Q576</f>
        <v>69.5</v>
      </c>
      <c r="G435" s="267">
        <f>'приложение 5'!R576</f>
        <v>0</v>
      </c>
      <c r="H435" s="267">
        <f>'приложение 5'!S576</f>
        <v>0</v>
      </c>
    </row>
    <row r="436" spans="1:8" ht="47.25">
      <c r="A436" s="4" t="s">
        <v>308</v>
      </c>
      <c r="B436" s="225" t="s">
        <v>881</v>
      </c>
      <c r="C436" s="226" t="s">
        <v>805</v>
      </c>
      <c r="D436" s="226" t="s">
        <v>162</v>
      </c>
      <c r="E436" s="383">
        <v>240</v>
      </c>
      <c r="F436" s="267">
        <f>'приложение 5'!Q616</f>
        <v>368.5</v>
      </c>
      <c r="G436" s="267">
        <f>'приложение 5'!R616</f>
        <v>0</v>
      </c>
      <c r="H436" s="267">
        <f>'приложение 5'!S616</f>
        <v>0</v>
      </c>
    </row>
    <row r="437" spans="1:8" ht="31.5">
      <c r="A437" s="10" t="s">
        <v>624</v>
      </c>
      <c r="B437" s="225" t="s">
        <v>882</v>
      </c>
      <c r="C437" s="226"/>
      <c r="D437" s="226"/>
      <c r="E437" s="383"/>
      <c r="F437" s="267">
        <f>F438</f>
        <v>555.6</v>
      </c>
      <c r="G437" s="267">
        <f>G438</f>
        <v>555.6</v>
      </c>
      <c r="H437" s="267">
        <f>H438</f>
        <v>0</v>
      </c>
    </row>
    <row r="438" spans="1:8" ht="47.25">
      <c r="A438" s="4" t="s">
        <v>308</v>
      </c>
      <c r="B438" s="225" t="s">
        <v>882</v>
      </c>
      <c r="C438" s="226" t="s">
        <v>795</v>
      </c>
      <c r="D438" s="226" t="s">
        <v>162</v>
      </c>
      <c r="E438" s="383">
        <v>240</v>
      </c>
      <c r="F438" s="267">
        <f>'приложение 5'!Q369</f>
        <v>555.6</v>
      </c>
      <c r="G438" s="267">
        <f>'приложение 5'!R369</f>
        <v>555.6</v>
      </c>
      <c r="H438" s="267">
        <f>'приложение 5'!S369</f>
        <v>0</v>
      </c>
    </row>
    <row r="439" spans="1:8" s="265" customFormat="1" ht="78" customHeight="1">
      <c r="A439" s="262" t="s">
        <v>354</v>
      </c>
      <c r="B439" s="248" t="s">
        <v>24</v>
      </c>
      <c r="C439" s="263"/>
      <c r="D439" s="263"/>
      <c r="E439" s="248"/>
      <c r="F439" s="264">
        <f>F440</f>
        <v>595193.4</v>
      </c>
      <c r="G439" s="264">
        <f>G440</f>
        <v>519878.30000000005</v>
      </c>
      <c r="H439" s="264">
        <f>H440</f>
        <v>0</v>
      </c>
    </row>
    <row r="440" spans="1:8" ht="43.5" customHeight="1">
      <c r="A440" s="233" t="s">
        <v>419</v>
      </c>
      <c r="B440" s="225" t="s">
        <v>420</v>
      </c>
      <c r="C440" s="226"/>
      <c r="D440" s="226"/>
      <c r="E440" s="225"/>
      <c r="F440" s="267">
        <f>F441+F443+F445</f>
        <v>595193.4</v>
      </c>
      <c r="G440" s="267">
        <f>G441+G443+G445</f>
        <v>519878.30000000005</v>
      </c>
      <c r="H440" s="267">
        <f>H441+H443+H445</f>
        <v>0</v>
      </c>
    </row>
    <row r="441" spans="1:8" ht="51.75" customHeight="1">
      <c r="A441" s="17" t="s">
        <v>349</v>
      </c>
      <c r="B441" s="225" t="s">
        <v>456</v>
      </c>
      <c r="C441" s="226"/>
      <c r="D441" s="226"/>
      <c r="E441" s="225"/>
      <c r="F441" s="267">
        <f>F442</f>
        <v>149663.5</v>
      </c>
      <c r="G441" s="267">
        <f>G442</f>
        <v>205538.1</v>
      </c>
      <c r="H441" s="267">
        <f>H442</f>
        <v>0</v>
      </c>
    </row>
    <row r="442" spans="1:8" ht="15.75">
      <c r="A442" s="230" t="s">
        <v>207</v>
      </c>
      <c r="B442" s="225" t="s">
        <v>456</v>
      </c>
      <c r="C442" s="226" t="s">
        <v>672</v>
      </c>
      <c r="D442" s="226" t="s">
        <v>109</v>
      </c>
      <c r="E442" s="225">
        <v>410</v>
      </c>
      <c r="F442" s="267">
        <f>'приложение 5'!Q196</f>
        <v>149663.5</v>
      </c>
      <c r="G442" s="267">
        <f>'приложение 5'!R196</f>
        <v>205538.1</v>
      </c>
      <c r="H442" s="267">
        <f>'приложение 5'!S196</f>
        <v>0</v>
      </c>
    </row>
    <row r="443" spans="1:8" ht="51.75" customHeight="1">
      <c r="A443" s="230" t="s">
        <v>350</v>
      </c>
      <c r="B443" s="200" t="s">
        <v>360</v>
      </c>
      <c r="C443" s="231"/>
      <c r="D443" s="231"/>
      <c r="E443" s="200"/>
      <c r="F443" s="227">
        <f>F444</f>
        <v>443734.9</v>
      </c>
      <c r="G443" s="227">
        <f>G444</f>
        <v>313340.2</v>
      </c>
      <c r="H443" s="227">
        <f>H444</f>
        <v>0</v>
      </c>
    </row>
    <row r="444" spans="1:8" ht="15.75">
      <c r="A444" s="230" t="s">
        <v>207</v>
      </c>
      <c r="B444" s="200" t="s">
        <v>360</v>
      </c>
      <c r="C444" s="226" t="s">
        <v>672</v>
      </c>
      <c r="D444" s="231" t="s">
        <v>109</v>
      </c>
      <c r="E444" s="200">
        <v>410</v>
      </c>
      <c r="F444" s="227">
        <f>'приложение 5'!Q198</f>
        <v>443734.9</v>
      </c>
      <c r="G444" s="227">
        <f>'приложение 5'!R198</f>
        <v>313340.2</v>
      </c>
      <c r="H444" s="227">
        <f>'приложение 5'!S198</f>
        <v>0</v>
      </c>
    </row>
    <row r="445" spans="1:8" ht="45" customHeight="1">
      <c r="A445" s="233" t="s">
        <v>886</v>
      </c>
      <c r="B445" s="200" t="s">
        <v>363</v>
      </c>
      <c r="C445" s="231"/>
      <c r="D445" s="231"/>
      <c r="E445" s="200"/>
      <c r="F445" s="227">
        <f>F446</f>
        <v>1795</v>
      </c>
      <c r="G445" s="227">
        <f>G446</f>
        <v>1000</v>
      </c>
      <c r="H445" s="227">
        <f>H446</f>
        <v>0</v>
      </c>
    </row>
    <row r="446" spans="1:8" ht="47.25">
      <c r="A446" s="180" t="s">
        <v>308</v>
      </c>
      <c r="B446" s="200" t="s">
        <v>363</v>
      </c>
      <c r="C446" s="226" t="s">
        <v>672</v>
      </c>
      <c r="D446" s="231" t="s">
        <v>109</v>
      </c>
      <c r="E446" s="200">
        <v>240</v>
      </c>
      <c r="F446" s="227">
        <f>'приложение 5'!Q200</f>
        <v>1795</v>
      </c>
      <c r="G446" s="227">
        <f>'приложение 5'!R200</f>
        <v>1000</v>
      </c>
      <c r="H446" s="227">
        <f>'приложение 5'!S200</f>
        <v>0</v>
      </c>
    </row>
    <row r="447" spans="1:8" s="265" customFormat="1" ht="14.25">
      <c r="A447" s="431" t="s">
        <v>174</v>
      </c>
      <c r="B447" s="432"/>
      <c r="C447" s="432"/>
      <c r="D447" s="432"/>
      <c r="E447" s="433"/>
      <c r="F447" s="273">
        <f>F17+F33+F46+F58+F126+F147+F151+F180+F206+F241+F254+F261+F271+F279+F298+F321+F405+F409+F427+F439</f>
        <v>1344970.4</v>
      </c>
      <c r="G447" s="273">
        <f>G17+G33+G46+G58+G126+G147+G151+G180+G206+G241+G254+G261+G271+G279+G298+G321+G405+G409+G427+G439</f>
        <v>1139814.7999999998</v>
      </c>
      <c r="H447" s="273">
        <f>H17+H33+H46+H58+H126+H147+H151+H180+H206+H241+H254+H261+H271+H279+H298+H321+H405+H409+H427+H439</f>
        <v>621615.7000000001</v>
      </c>
    </row>
    <row r="448" spans="6:8" ht="15">
      <c r="F448" s="275" t="s">
        <v>269</v>
      </c>
      <c r="H448" s="276" t="s">
        <v>269</v>
      </c>
    </row>
  </sheetData>
  <sheetProtection/>
  <mergeCells count="17">
    <mergeCell ref="A12:F12"/>
    <mergeCell ref="A447:E447"/>
    <mergeCell ref="A14:A15"/>
    <mergeCell ref="B14:B15"/>
    <mergeCell ref="C14:C15"/>
    <mergeCell ref="D14:D15"/>
    <mergeCell ref="E14:E15"/>
    <mergeCell ref="F14:H14"/>
    <mergeCell ref="A11:F11"/>
    <mergeCell ref="A10:F10"/>
    <mergeCell ref="B1:F1"/>
    <mergeCell ref="B3:F3"/>
    <mergeCell ref="B4:F4"/>
    <mergeCell ref="B7:F7"/>
    <mergeCell ref="B2:G2"/>
    <mergeCell ref="B5:H5"/>
    <mergeCell ref="B6:G6"/>
  </mergeCells>
  <printOptions/>
  <pageMargins left="0.3937007874015748" right="0.15748031496062992" top="0.7480314960629921" bottom="0.7480314960629921" header="0.31496062992125984" footer="0.31496062992125984"/>
  <pageSetup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94"/>
  <sheetViews>
    <sheetView zoomScale="75" zoomScaleNormal="75" zoomScalePageLayoutView="0" workbookViewId="0" topLeftCell="A1">
      <selection activeCell="B2" sqref="B2:H2"/>
    </sheetView>
  </sheetViews>
  <sheetFormatPr defaultColWidth="9.140625" defaultRowHeight="15"/>
  <cols>
    <col min="1" max="1" width="43.28125" style="194" customWidth="1"/>
    <col min="2" max="2" width="15.00390625" style="194" customWidth="1"/>
    <col min="3" max="3" width="6.8515625" style="198" customWidth="1"/>
    <col min="4" max="4" width="5.28125" style="198" customWidth="1"/>
    <col min="5" max="5" width="6.28125" style="194" customWidth="1"/>
    <col min="6" max="6" width="10.8515625" style="199" hidden="1" customWidth="1"/>
    <col min="7" max="7" width="10.7109375" style="199" customWidth="1"/>
    <col min="8" max="8" width="10.140625" style="199" customWidth="1"/>
    <col min="9" max="16384" width="9.140625" style="194" customWidth="1"/>
  </cols>
  <sheetData>
    <row r="1" spans="2:8" ht="18.75">
      <c r="B1" s="427" t="s">
        <v>364</v>
      </c>
      <c r="C1" s="427"/>
      <c r="D1" s="427"/>
      <c r="E1" s="427"/>
      <c r="F1" s="427"/>
      <c r="G1" s="427"/>
      <c r="H1" s="427"/>
    </row>
    <row r="2" spans="2:8" ht="18.75">
      <c r="B2" s="437" t="s">
        <v>189</v>
      </c>
      <c r="C2" s="437"/>
      <c r="D2" s="437"/>
      <c r="E2" s="437"/>
      <c r="F2" s="437"/>
      <c r="G2" s="437"/>
      <c r="H2" s="437"/>
    </row>
    <row r="3" spans="2:8" ht="18.75">
      <c r="B3" s="437" t="s">
        <v>415</v>
      </c>
      <c r="C3" s="437"/>
      <c r="D3" s="437"/>
      <c r="E3" s="437"/>
      <c r="F3" s="437"/>
      <c r="G3" s="437"/>
      <c r="H3" s="437"/>
    </row>
    <row r="4" spans="1:9" ht="22.5" customHeight="1">
      <c r="A4" s="193"/>
      <c r="B4" s="428" t="s">
        <v>417</v>
      </c>
      <c r="C4" s="428"/>
      <c r="D4" s="428"/>
      <c r="E4" s="428"/>
      <c r="F4" s="214"/>
      <c r="G4" s="214"/>
      <c r="H4" s="214"/>
      <c r="I4" s="214"/>
    </row>
    <row r="5" spans="1:9" ht="22.5" customHeight="1">
      <c r="A5" s="193"/>
      <c r="B5" s="429" t="s">
        <v>189</v>
      </c>
      <c r="C5" s="429"/>
      <c r="D5" s="429"/>
      <c r="E5" s="429"/>
      <c r="F5" s="429"/>
      <c r="G5" s="429"/>
      <c r="H5" s="429"/>
      <c r="I5" s="429"/>
    </row>
    <row r="6" spans="1:9" ht="19.5" customHeight="1">
      <c r="A6" s="193"/>
      <c r="B6" s="428" t="s">
        <v>190</v>
      </c>
      <c r="C6" s="428"/>
      <c r="D6" s="428"/>
      <c r="E6" s="428"/>
      <c r="F6" s="428"/>
      <c r="G6" s="428"/>
      <c r="H6" s="428"/>
      <c r="I6" s="428"/>
    </row>
    <row r="7" spans="1:9" ht="19.5" customHeight="1">
      <c r="A7" s="193"/>
      <c r="B7" s="428" t="s">
        <v>367</v>
      </c>
      <c r="C7" s="428"/>
      <c r="D7" s="428"/>
      <c r="E7" s="428"/>
      <c r="F7" s="428"/>
      <c r="G7" s="428"/>
      <c r="H7" s="428"/>
      <c r="I7" s="428"/>
    </row>
    <row r="8" spans="1:9" ht="18.75">
      <c r="A8" s="193"/>
      <c r="B8" s="156" t="s">
        <v>416</v>
      </c>
      <c r="C8" s="156"/>
      <c r="D8" s="156"/>
      <c r="E8" s="156"/>
      <c r="F8" s="195"/>
      <c r="G8" s="195"/>
      <c r="H8" s="196"/>
      <c r="I8" s="158"/>
    </row>
    <row r="9" spans="1:9" ht="18.75">
      <c r="A9" s="193"/>
      <c r="B9" s="156"/>
      <c r="C9" s="156"/>
      <c r="D9" s="156"/>
      <c r="E9" s="156"/>
      <c r="F9" s="195"/>
      <c r="G9" s="195"/>
      <c r="H9" s="196"/>
      <c r="I9" s="158"/>
    </row>
    <row r="10" spans="1:9" ht="18.75">
      <c r="A10" s="444" t="s">
        <v>91</v>
      </c>
      <c r="B10" s="444"/>
      <c r="C10" s="444"/>
      <c r="D10" s="444"/>
      <c r="E10" s="444"/>
      <c r="F10" s="444"/>
      <c r="G10" s="444"/>
      <c r="H10" s="444"/>
      <c r="I10" s="186"/>
    </row>
    <row r="11" spans="1:9" ht="18.75">
      <c r="A11" s="444" t="s">
        <v>337</v>
      </c>
      <c r="B11" s="444"/>
      <c r="C11" s="444"/>
      <c r="D11" s="444"/>
      <c r="E11" s="444"/>
      <c r="F11" s="444"/>
      <c r="G11" s="444"/>
      <c r="H11" s="444"/>
      <c r="I11" s="185"/>
    </row>
    <row r="12" spans="1:9" ht="18.75">
      <c r="A12" s="445" t="s">
        <v>186</v>
      </c>
      <c r="B12" s="445"/>
      <c r="C12" s="445"/>
      <c r="D12" s="445"/>
      <c r="E12" s="445"/>
      <c r="F12" s="445"/>
      <c r="G12" s="445"/>
      <c r="H12" s="445"/>
      <c r="I12" s="184"/>
    </row>
    <row r="13" spans="1:8" ht="30.75" customHeight="1">
      <c r="A13" s="204"/>
      <c r="B13" s="204"/>
      <c r="C13" s="205"/>
      <c r="D13" s="205"/>
      <c r="E13" s="204"/>
      <c r="F13" s="206"/>
      <c r="G13" s="446" t="s">
        <v>372</v>
      </c>
      <c r="H13" s="446"/>
    </row>
    <row r="14" spans="1:8" ht="15.75">
      <c r="A14" s="441" t="s">
        <v>199</v>
      </c>
      <c r="B14" s="441" t="s">
        <v>195</v>
      </c>
      <c r="C14" s="442" t="s">
        <v>198</v>
      </c>
      <c r="D14" s="442" t="s">
        <v>89</v>
      </c>
      <c r="E14" s="441" t="s">
        <v>194</v>
      </c>
      <c r="F14" s="443" t="s">
        <v>193</v>
      </c>
      <c r="G14" s="443"/>
      <c r="H14" s="443"/>
    </row>
    <row r="15" spans="1:8" ht="15.75">
      <c r="A15" s="441"/>
      <c r="B15" s="441"/>
      <c r="C15" s="442"/>
      <c r="D15" s="442"/>
      <c r="E15" s="441"/>
      <c r="F15" s="207" t="s">
        <v>371</v>
      </c>
      <c r="G15" s="207" t="s">
        <v>25</v>
      </c>
      <c r="H15" s="207" t="s">
        <v>366</v>
      </c>
    </row>
    <row r="16" spans="1:8" ht="15.75">
      <c r="A16" s="208">
        <v>1</v>
      </c>
      <c r="B16" s="208">
        <v>2</v>
      </c>
      <c r="C16" s="209">
        <v>3</v>
      </c>
      <c r="D16" s="209">
        <v>4</v>
      </c>
      <c r="E16" s="208">
        <v>5</v>
      </c>
      <c r="F16" s="209">
        <v>6</v>
      </c>
      <c r="G16" s="209" t="s">
        <v>187</v>
      </c>
      <c r="H16" s="209" t="s">
        <v>188</v>
      </c>
    </row>
    <row r="17" spans="1:8" s="197" customFormat="1" ht="81.75" customHeight="1">
      <c r="A17" s="201" t="s">
        <v>338</v>
      </c>
      <c r="B17" s="188" t="s">
        <v>318</v>
      </c>
      <c r="C17" s="189"/>
      <c r="D17" s="189"/>
      <c r="E17" s="188"/>
      <c r="F17" s="192" t="e">
        <f>F18+#REF!+F21+F24+F27+#REF!</f>
        <v>#REF!</v>
      </c>
      <c r="G17" s="192" t="e">
        <f>G18+G21+G24+G27</f>
        <v>#REF!</v>
      </c>
      <c r="H17" s="192">
        <v>0</v>
      </c>
    </row>
    <row r="18" spans="1:8" ht="31.5">
      <c r="A18" s="210" t="s">
        <v>281</v>
      </c>
      <c r="B18" s="211" t="s">
        <v>323</v>
      </c>
      <c r="C18" s="212"/>
      <c r="D18" s="212"/>
      <c r="E18" s="211"/>
      <c r="F18" s="213" t="e">
        <f>F19</f>
        <v>#REF!</v>
      </c>
      <c r="G18" s="213" t="e">
        <f>G19</f>
        <v>#REF!</v>
      </c>
      <c r="H18" s="213">
        <v>0</v>
      </c>
    </row>
    <row r="19" spans="1:8" ht="47.25">
      <c r="A19" s="210" t="s">
        <v>322</v>
      </c>
      <c r="B19" s="211" t="s">
        <v>324</v>
      </c>
      <c r="C19" s="212"/>
      <c r="D19" s="212"/>
      <c r="E19" s="211"/>
      <c r="F19" s="213" t="e">
        <f>SUM(F20:F20)</f>
        <v>#REF!</v>
      </c>
      <c r="G19" s="213" t="e">
        <f>G20</f>
        <v>#REF!</v>
      </c>
      <c r="H19" s="213">
        <v>0</v>
      </c>
    </row>
    <row r="20" spans="1:8" ht="47.25">
      <c r="A20" s="210" t="s">
        <v>308</v>
      </c>
      <c r="B20" s="211" t="s">
        <v>324</v>
      </c>
      <c r="C20" s="212" t="s">
        <v>316</v>
      </c>
      <c r="D20" s="212" t="s">
        <v>93</v>
      </c>
      <c r="E20" s="211">
        <v>240</v>
      </c>
      <c r="F20" s="213" t="e">
        <f>'приложение 5'!#REF!</f>
        <v>#REF!</v>
      </c>
      <c r="G20" s="213" t="e">
        <f>#REF!</f>
        <v>#REF!</v>
      </c>
      <c r="H20" s="213">
        <v>0</v>
      </c>
    </row>
    <row r="21" spans="1:8" ht="47.25">
      <c r="A21" s="210" t="s">
        <v>4</v>
      </c>
      <c r="B21" s="211" t="s">
        <v>319</v>
      </c>
      <c r="C21" s="212"/>
      <c r="D21" s="212"/>
      <c r="E21" s="211"/>
      <c r="F21" s="213" t="e">
        <f>F22</f>
        <v>#REF!</v>
      </c>
      <c r="G21" s="213" t="e">
        <f>G22</f>
        <v>#REF!</v>
      </c>
      <c r="H21" s="213">
        <v>0</v>
      </c>
    </row>
    <row r="22" spans="1:8" ht="31.5">
      <c r="A22" s="210" t="s">
        <v>331</v>
      </c>
      <c r="B22" s="211" t="s">
        <v>19</v>
      </c>
      <c r="C22" s="212"/>
      <c r="D22" s="212"/>
      <c r="E22" s="211"/>
      <c r="F22" s="213" t="e">
        <f>F23</f>
        <v>#REF!</v>
      </c>
      <c r="G22" s="213" t="e">
        <f>G23</f>
        <v>#REF!</v>
      </c>
      <c r="H22" s="213">
        <v>0</v>
      </c>
    </row>
    <row r="23" spans="1:8" ht="47.25">
      <c r="A23" s="210" t="s">
        <v>308</v>
      </c>
      <c r="B23" s="211" t="s">
        <v>19</v>
      </c>
      <c r="C23" s="212" t="s">
        <v>316</v>
      </c>
      <c r="D23" s="212" t="s">
        <v>93</v>
      </c>
      <c r="E23" s="211">
        <v>240</v>
      </c>
      <c r="F23" s="213" t="e">
        <f>'приложение 5'!#REF!</f>
        <v>#REF!</v>
      </c>
      <c r="G23" s="213" t="e">
        <f>#REF!</f>
        <v>#REF!</v>
      </c>
      <c r="H23" s="213">
        <v>0</v>
      </c>
    </row>
    <row r="24" spans="1:8" ht="47.25">
      <c r="A24" s="210" t="s">
        <v>339</v>
      </c>
      <c r="B24" s="211" t="s">
        <v>320</v>
      </c>
      <c r="C24" s="212"/>
      <c r="D24" s="212"/>
      <c r="E24" s="211"/>
      <c r="F24" s="213" t="e">
        <f>F25</f>
        <v>#REF!</v>
      </c>
      <c r="G24" s="213" t="e">
        <f>G25</f>
        <v>#REF!</v>
      </c>
      <c r="H24" s="213">
        <v>0</v>
      </c>
    </row>
    <row r="25" spans="1:8" ht="31.5">
      <c r="A25" s="210" t="s">
        <v>331</v>
      </c>
      <c r="B25" s="211" t="s">
        <v>340</v>
      </c>
      <c r="C25" s="212"/>
      <c r="D25" s="212"/>
      <c r="E25" s="211"/>
      <c r="F25" s="213" t="e">
        <f>F26</f>
        <v>#REF!</v>
      </c>
      <c r="G25" s="213" t="e">
        <f>G26</f>
        <v>#REF!</v>
      </c>
      <c r="H25" s="213">
        <v>0</v>
      </c>
    </row>
    <row r="26" spans="1:8" ht="47.25">
      <c r="A26" s="210" t="s">
        <v>308</v>
      </c>
      <c r="B26" s="211" t="s">
        <v>340</v>
      </c>
      <c r="C26" s="212" t="s">
        <v>94</v>
      </c>
      <c r="D26" s="212" t="s">
        <v>93</v>
      </c>
      <c r="E26" s="211">
        <v>240</v>
      </c>
      <c r="F26" s="213" t="e">
        <f>'приложение 5'!#REF!</f>
        <v>#REF!</v>
      </c>
      <c r="G26" s="213" t="e">
        <f>#REF!</f>
        <v>#REF!</v>
      </c>
      <c r="H26" s="213">
        <v>0</v>
      </c>
    </row>
    <row r="27" spans="1:8" ht="63">
      <c r="A27" s="210" t="s">
        <v>453</v>
      </c>
      <c r="B27" s="211" t="s">
        <v>330</v>
      </c>
      <c r="C27" s="212"/>
      <c r="D27" s="212"/>
      <c r="E27" s="211"/>
      <c r="F27" s="213" t="e">
        <f>#REF!</f>
        <v>#REF!</v>
      </c>
      <c r="G27" s="213" t="e">
        <f>G28</f>
        <v>#REF!</v>
      </c>
      <c r="H27" s="213">
        <v>0</v>
      </c>
    </row>
    <row r="28" spans="1:8" ht="94.5">
      <c r="A28" s="210" t="s">
        <v>17</v>
      </c>
      <c r="B28" s="211" t="s">
        <v>18</v>
      </c>
      <c r="C28" s="212"/>
      <c r="D28" s="212"/>
      <c r="E28" s="211"/>
      <c r="F28" s="213"/>
      <c r="G28" s="213" t="e">
        <f>G29</f>
        <v>#REF!</v>
      </c>
      <c r="H28" s="213">
        <v>0</v>
      </c>
    </row>
    <row r="29" spans="1:8" ht="47.25">
      <c r="A29" s="210" t="s">
        <v>308</v>
      </c>
      <c r="B29" s="211" t="s">
        <v>18</v>
      </c>
      <c r="C29" s="212" t="s">
        <v>316</v>
      </c>
      <c r="D29" s="212" t="s">
        <v>93</v>
      </c>
      <c r="E29" s="211">
        <v>240</v>
      </c>
      <c r="F29" s="213"/>
      <c r="G29" s="213" t="e">
        <f>#REF!</f>
        <v>#REF!</v>
      </c>
      <c r="H29" s="213">
        <v>0</v>
      </c>
    </row>
    <row r="30" spans="1:8" s="197" customFormat="1" ht="94.5">
      <c r="A30" s="201" t="s">
        <v>27</v>
      </c>
      <c r="B30" s="188" t="s">
        <v>74</v>
      </c>
      <c r="C30" s="189"/>
      <c r="D30" s="189"/>
      <c r="E30" s="188"/>
      <c r="F30" s="192" t="e">
        <f aca="true" t="shared" si="0" ref="F30:G32">F31</f>
        <v>#REF!</v>
      </c>
      <c r="G30" s="192">
        <f t="shared" si="0"/>
        <v>30</v>
      </c>
      <c r="H30" s="192">
        <v>0</v>
      </c>
    </row>
    <row r="31" spans="1:8" ht="63">
      <c r="A31" s="202" t="s">
        <v>28</v>
      </c>
      <c r="B31" s="187" t="s">
        <v>75</v>
      </c>
      <c r="C31" s="190"/>
      <c r="D31" s="190"/>
      <c r="E31" s="187"/>
      <c r="F31" s="191" t="e">
        <f t="shared" si="0"/>
        <v>#REF!</v>
      </c>
      <c r="G31" s="191">
        <f t="shared" si="0"/>
        <v>30</v>
      </c>
      <c r="H31" s="191">
        <v>0</v>
      </c>
    </row>
    <row r="32" spans="1:8" ht="47.25">
      <c r="A32" s="202" t="s">
        <v>30</v>
      </c>
      <c r="B32" s="187" t="s">
        <v>31</v>
      </c>
      <c r="C32" s="190"/>
      <c r="D32" s="190"/>
      <c r="E32" s="187"/>
      <c r="F32" s="191" t="e">
        <f t="shared" si="0"/>
        <v>#REF!</v>
      </c>
      <c r="G32" s="191">
        <f t="shared" si="0"/>
        <v>30</v>
      </c>
      <c r="H32" s="191">
        <v>0</v>
      </c>
    </row>
    <row r="33" spans="1:8" ht="47.25">
      <c r="A33" s="202" t="s">
        <v>308</v>
      </c>
      <c r="B33" s="187" t="s">
        <v>31</v>
      </c>
      <c r="C33" s="190" t="s">
        <v>316</v>
      </c>
      <c r="D33" s="190" t="s">
        <v>100</v>
      </c>
      <c r="E33" s="187">
        <v>240</v>
      </c>
      <c r="F33" s="191" t="e">
        <f>'приложение 5'!#REF!</f>
        <v>#REF!</v>
      </c>
      <c r="G33" s="191">
        <v>30</v>
      </c>
      <c r="H33" s="191">
        <v>0</v>
      </c>
    </row>
    <row r="34" spans="1:8" s="197" customFormat="1" ht="110.25">
      <c r="A34" s="201" t="s">
        <v>354</v>
      </c>
      <c r="B34" s="188" t="s">
        <v>24</v>
      </c>
      <c r="C34" s="189"/>
      <c r="D34" s="189"/>
      <c r="E34" s="188"/>
      <c r="F34" s="192" t="e">
        <f>F36+F38</f>
        <v>#REF!</v>
      </c>
      <c r="G34" s="192" t="e">
        <f>G35</f>
        <v>#REF!</v>
      </c>
      <c r="H34" s="192" t="e">
        <f>H35</f>
        <v>#REF!</v>
      </c>
    </row>
    <row r="35" spans="1:8" s="197" customFormat="1" ht="63">
      <c r="A35" s="210" t="s">
        <v>419</v>
      </c>
      <c r="B35" s="211" t="s">
        <v>420</v>
      </c>
      <c r="C35" s="189"/>
      <c r="D35" s="189"/>
      <c r="E35" s="188"/>
      <c r="F35" s="192"/>
      <c r="G35" s="213" t="e">
        <f>G36+G38</f>
        <v>#REF!</v>
      </c>
      <c r="H35" s="213" t="e">
        <f>H36+H38</f>
        <v>#REF!</v>
      </c>
    </row>
    <row r="36" spans="1:8" ht="63">
      <c r="A36" s="210" t="s">
        <v>350</v>
      </c>
      <c r="B36" s="211" t="s">
        <v>360</v>
      </c>
      <c r="C36" s="212"/>
      <c r="D36" s="212"/>
      <c r="E36" s="211"/>
      <c r="F36" s="213" t="e">
        <f>F37</f>
        <v>#REF!</v>
      </c>
      <c r="G36" s="213" t="e">
        <f>G37</f>
        <v>#REF!</v>
      </c>
      <c r="H36" s="213" t="e">
        <f>H37</f>
        <v>#REF!</v>
      </c>
    </row>
    <row r="37" spans="1:8" ht="15.75">
      <c r="A37" s="210" t="s">
        <v>207</v>
      </c>
      <c r="B37" s="211" t="s">
        <v>360</v>
      </c>
      <c r="C37" s="212" t="s">
        <v>316</v>
      </c>
      <c r="D37" s="212" t="s">
        <v>109</v>
      </c>
      <c r="E37" s="211">
        <v>410</v>
      </c>
      <c r="F37" s="213" t="e">
        <f>'приложение 5'!#REF!</f>
        <v>#REF!</v>
      </c>
      <c r="G37" s="213" t="e">
        <f>#REF!</f>
        <v>#REF!</v>
      </c>
      <c r="H37" s="213" t="e">
        <f>#REF!</f>
        <v>#REF!</v>
      </c>
    </row>
    <row r="38" spans="1:8" ht="63">
      <c r="A38" s="210" t="s">
        <v>362</v>
      </c>
      <c r="B38" s="211" t="s">
        <v>363</v>
      </c>
      <c r="C38" s="212"/>
      <c r="D38" s="212"/>
      <c r="E38" s="211"/>
      <c r="F38" s="213" t="e">
        <f>F39</f>
        <v>#REF!</v>
      </c>
      <c r="G38" s="213" t="e">
        <f>G39</f>
        <v>#REF!</v>
      </c>
      <c r="H38" s="213" t="e">
        <f>H39</f>
        <v>#REF!</v>
      </c>
    </row>
    <row r="39" spans="1:8" ht="15.75">
      <c r="A39" s="210" t="s">
        <v>207</v>
      </c>
      <c r="B39" s="211" t="s">
        <v>363</v>
      </c>
      <c r="C39" s="212" t="s">
        <v>316</v>
      </c>
      <c r="D39" s="212" t="s">
        <v>109</v>
      </c>
      <c r="E39" s="211">
        <v>410</v>
      </c>
      <c r="F39" s="213" t="e">
        <f>'приложение 5'!#REF!</f>
        <v>#REF!</v>
      </c>
      <c r="G39" s="213" t="e">
        <f>#REF!</f>
        <v>#REF!</v>
      </c>
      <c r="H39" s="213" t="e">
        <f>#REF!</f>
        <v>#REF!</v>
      </c>
    </row>
    <row r="40" spans="1:8" s="197" customFormat="1" ht="78.75">
      <c r="A40" s="201" t="s">
        <v>298</v>
      </c>
      <c r="B40" s="188" t="s">
        <v>110</v>
      </c>
      <c r="C40" s="189"/>
      <c r="D40" s="189"/>
      <c r="E40" s="188"/>
      <c r="F40" s="192" t="e">
        <f>F41+F44+F49+F54+F62</f>
        <v>#REF!</v>
      </c>
      <c r="G40" s="192" t="e">
        <f>G41+G44+G49+G54+G62</f>
        <v>#REF!</v>
      </c>
      <c r="H40" s="192" t="e">
        <f>H41+H44+H49+H54+H62</f>
        <v>#REF!</v>
      </c>
    </row>
    <row r="41" spans="1:8" ht="78.75">
      <c r="A41" s="210" t="s">
        <v>173</v>
      </c>
      <c r="B41" s="211" t="s">
        <v>111</v>
      </c>
      <c r="C41" s="212"/>
      <c r="D41" s="212"/>
      <c r="E41" s="211"/>
      <c r="F41" s="213" t="e">
        <f aca="true" t="shared" si="1" ref="F41:H42">F42</f>
        <v>#REF!</v>
      </c>
      <c r="G41" s="213" t="e">
        <f t="shared" si="1"/>
        <v>#REF!</v>
      </c>
      <c r="H41" s="213" t="e">
        <f t="shared" si="1"/>
        <v>#REF!</v>
      </c>
    </row>
    <row r="42" spans="1:8" ht="94.5">
      <c r="A42" s="210" t="s">
        <v>191</v>
      </c>
      <c r="B42" s="211" t="s">
        <v>112</v>
      </c>
      <c r="C42" s="212"/>
      <c r="D42" s="212"/>
      <c r="E42" s="211"/>
      <c r="F42" s="213" t="e">
        <f t="shared" si="1"/>
        <v>#REF!</v>
      </c>
      <c r="G42" s="213" t="e">
        <f t="shared" si="1"/>
        <v>#REF!</v>
      </c>
      <c r="H42" s="213" t="e">
        <f t="shared" si="1"/>
        <v>#REF!</v>
      </c>
    </row>
    <row r="43" spans="1:8" ht="47.25">
      <c r="A43" s="210" t="s">
        <v>308</v>
      </c>
      <c r="B43" s="211" t="s">
        <v>112</v>
      </c>
      <c r="C43" s="212" t="s">
        <v>317</v>
      </c>
      <c r="D43" s="212" t="s">
        <v>96</v>
      </c>
      <c r="E43" s="211">
        <v>240</v>
      </c>
      <c r="F43" s="213" t="e">
        <f>'приложение 5'!#REF!</f>
        <v>#REF!</v>
      </c>
      <c r="G43" s="213" t="e">
        <f>#REF!</f>
        <v>#REF!</v>
      </c>
      <c r="H43" s="213" t="e">
        <f>#REF!</f>
        <v>#REF!</v>
      </c>
    </row>
    <row r="44" spans="1:8" ht="63">
      <c r="A44" s="210" t="s">
        <v>52</v>
      </c>
      <c r="B44" s="211" t="s">
        <v>113</v>
      </c>
      <c r="C44" s="212"/>
      <c r="D44" s="212"/>
      <c r="E44" s="211"/>
      <c r="F44" s="213" t="e">
        <f>F45+F47</f>
        <v>#REF!</v>
      </c>
      <c r="G44" s="213" t="e">
        <f>G45+G47</f>
        <v>#REF!</v>
      </c>
      <c r="H44" s="213" t="e">
        <f>H45+H47</f>
        <v>#REF!</v>
      </c>
    </row>
    <row r="45" spans="1:8" ht="15.75">
      <c r="A45" s="210" t="s">
        <v>55</v>
      </c>
      <c r="B45" s="211" t="s">
        <v>114</v>
      </c>
      <c r="C45" s="212"/>
      <c r="D45" s="212"/>
      <c r="E45" s="211"/>
      <c r="F45" s="213" t="e">
        <f>F46</f>
        <v>#REF!</v>
      </c>
      <c r="G45" s="213" t="e">
        <f>G46</f>
        <v>#REF!</v>
      </c>
      <c r="H45" s="213" t="e">
        <f>H46</f>
        <v>#REF!</v>
      </c>
    </row>
    <row r="46" spans="1:8" ht="15.75">
      <c r="A46" s="210" t="s">
        <v>310</v>
      </c>
      <c r="B46" s="211" t="s">
        <v>114</v>
      </c>
      <c r="C46" s="212" t="s">
        <v>317</v>
      </c>
      <c r="D46" s="212" t="s">
        <v>95</v>
      </c>
      <c r="E46" s="211">
        <v>610</v>
      </c>
      <c r="F46" s="213" t="e">
        <f>'приложение 5'!#REF!</f>
        <v>#REF!</v>
      </c>
      <c r="G46" s="213" t="e">
        <f>#REF!</f>
        <v>#REF!</v>
      </c>
      <c r="H46" s="213" t="e">
        <f>#REF!</f>
        <v>#REF!</v>
      </c>
    </row>
    <row r="47" spans="1:8" ht="31.5">
      <c r="A47" s="210" t="s">
        <v>58</v>
      </c>
      <c r="B47" s="211" t="s">
        <v>115</v>
      </c>
      <c r="C47" s="212"/>
      <c r="D47" s="212"/>
      <c r="E47" s="211"/>
      <c r="F47" s="213" t="e">
        <f>F48</f>
        <v>#REF!</v>
      </c>
      <c r="G47" s="213" t="e">
        <f>G48</f>
        <v>#REF!</v>
      </c>
      <c r="H47" s="213" t="e">
        <f>H48</f>
        <v>#REF!</v>
      </c>
    </row>
    <row r="48" spans="1:8" ht="15.75">
      <c r="A48" s="210" t="s">
        <v>310</v>
      </c>
      <c r="B48" s="211" t="s">
        <v>115</v>
      </c>
      <c r="C48" s="212" t="s">
        <v>317</v>
      </c>
      <c r="D48" s="212" t="s">
        <v>98</v>
      </c>
      <c r="E48" s="211">
        <v>610</v>
      </c>
      <c r="F48" s="213" t="e">
        <f>'приложение 5'!#REF!</f>
        <v>#REF!</v>
      </c>
      <c r="G48" s="213" t="e">
        <f>#REF!</f>
        <v>#REF!</v>
      </c>
      <c r="H48" s="213" t="e">
        <f>#REF!</f>
        <v>#REF!</v>
      </c>
    </row>
    <row r="49" spans="1:8" ht="47.25">
      <c r="A49" s="210" t="s">
        <v>49</v>
      </c>
      <c r="B49" s="211" t="s">
        <v>116</v>
      </c>
      <c r="C49" s="212"/>
      <c r="D49" s="212"/>
      <c r="E49" s="211"/>
      <c r="F49" s="213" t="e">
        <f>F50+F52</f>
        <v>#REF!</v>
      </c>
      <c r="G49" s="213" t="e">
        <f>G50+G52</f>
        <v>#REF!</v>
      </c>
      <c r="H49" s="213" t="e">
        <f>H50+H52</f>
        <v>#REF!</v>
      </c>
    </row>
    <row r="50" spans="1:8" ht="15.75">
      <c r="A50" s="210" t="s">
        <v>55</v>
      </c>
      <c r="B50" s="211" t="s">
        <v>117</v>
      </c>
      <c r="C50" s="212"/>
      <c r="D50" s="212"/>
      <c r="E50" s="211"/>
      <c r="F50" s="213" t="e">
        <f>F51</f>
        <v>#REF!</v>
      </c>
      <c r="G50" s="213" t="e">
        <f>G51</f>
        <v>#REF!</v>
      </c>
      <c r="H50" s="213" t="e">
        <f>H51</f>
        <v>#REF!</v>
      </c>
    </row>
    <row r="51" spans="1:8" ht="15.75">
      <c r="A51" s="210" t="s">
        <v>310</v>
      </c>
      <c r="B51" s="211" t="s">
        <v>117</v>
      </c>
      <c r="C51" s="212" t="s">
        <v>317</v>
      </c>
      <c r="D51" s="212" t="s">
        <v>95</v>
      </c>
      <c r="E51" s="211">
        <v>610</v>
      </c>
      <c r="F51" s="213" t="e">
        <f>'приложение 5'!#REF!</f>
        <v>#REF!</v>
      </c>
      <c r="G51" s="213" t="e">
        <f>#REF!</f>
        <v>#REF!</v>
      </c>
      <c r="H51" s="213" t="e">
        <f>#REF!</f>
        <v>#REF!</v>
      </c>
    </row>
    <row r="52" spans="1:8" ht="31.5">
      <c r="A52" s="210" t="s">
        <v>58</v>
      </c>
      <c r="B52" s="211" t="s">
        <v>118</v>
      </c>
      <c r="C52" s="212"/>
      <c r="D52" s="212"/>
      <c r="E52" s="211"/>
      <c r="F52" s="213" t="e">
        <f>F53</f>
        <v>#REF!</v>
      </c>
      <c r="G52" s="213" t="e">
        <f>G53</f>
        <v>#REF!</v>
      </c>
      <c r="H52" s="213" t="e">
        <f>H53</f>
        <v>#REF!</v>
      </c>
    </row>
    <row r="53" spans="1:8" ht="15.75">
      <c r="A53" s="210" t="s">
        <v>310</v>
      </c>
      <c r="B53" s="211" t="s">
        <v>118</v>
      </c>
      <c r="C53" s="212" t="s">
        <v>317</v>
      </c>
      <c r="D53" s="212" t="s">
        <v>98</v>
      </c>
      <c r="E53" s="211">
        <v>610</v>
      </c>
      <c r="F53" s="213" t="e">
        <f>'приложение 5'!#REF!</f>
        <v>#REF!</v>
      </c>
      <c r="G53" s="213" t="e">
        <f>#REF!</f>
        <v>#REF!</v>
      </c>
      <c r="H53" s="213" t="e">
        <f>#REF!</f>
        <v>#REF!</v>
      </c>
    </row>
    <row r="54" spans="1:8" ht="94.5">
      <c r="A54" s="210" t="s">
        <v>297</v>
      </c>
      <c r="B54" s="211" t="s">
        <v>119</v>
      </c>
      <c r="C54" s="212"/>
      <c r="D54" s="212"/>
      <c r="E54" s="211"/>
      <c r="F54" s="213" t="e">
        <f>F55+F57+F59</f>
        <v>#REF!</v>
      </c>
      <c r="G54" s="213" t="e">
        <f>G55+G57+G59</f>
        <v>#REF!</v>
      </c>
      <c r="H54" s="213" t="e">
        <f>H55+H57+H59</f>
        <v>#REF!</v>
      </c>
    </row>
    <row r="55" spans="1:8" ht="15.75">
      <c r="A55" s="210" t="s">
        <v>55</v>
      </c>
      <c r="B55" s="211" t="s">
        <v>120</v>
      </c>
      <c r="C55" s="212"/>
      <c r="D55" s="212"/>
      <c r="E55" s="211"/>
      <c r="F55" s="213" t="e">
        <f>F56</f>
        <v>#REF!</v>
      </c>
      <c r="G55" s="213" t="e">
        <f>G56</f>
        <v>#REF!</v>
      </c>
      <c r="H55" s="213" t="e">
        <f>H56</f>
        <v>#REF!</v>
      </c>
    </row>
    <row r="56" spans="1:8" ht="15.75">
      <c r="A56" s="210" t="s">
        <v>310</v>
      </c>
      <c r="B56" s="211" t="s">
        <v>120</v>
      </c>
      <c r="C56" s="212" t="s">
        <v>317</v>
      </c>
      <c r="D56" s="212" t="s">
        <v>95</v>
      </c>
      <c r="E56" s="211">
        <v>610</v>
      </c>
      <c r="F56" s="213" t="e">
        <f>'приложение 5'!#REF!</f>
        <v>#REF!</v>
      </c>
      <c r="G56" s="213" t="e">
        <f>#REF!</f>
        <v>#REF!</v>
      </c>
      <c r="H56" s="213" t="e">
        <f>#REF!</f>
        <v>#REF!</v>
      </c>
    </row>
    <row r="57" spans="1:8" ht="31.5">
      <c r="A57" s="210" t="s">
        <v>58</v>
      </c>
      <c r="B57" s="211" t="s">
        <v>121</v>
      </c>
      <c r="C57" s="212"/>
      <c r="D57" s="212"/>
      <c r="E57" s="211"/>
      <c r="F57" s="213" t="e">
        <f>F58</f>
        <v>#REF!</v>
      </c>
      <c r="G57" s="213" t="e">
        <f>G58</f>
        <v>#REF!</v>
      </c>
      <c r="H57" s="213" t="e">
        <f>H58</f>
        <v>#REF!</v>
      </c>
    </row>
    <row r="58" spans="1:8" ht="15.75">
      <c r="A58" s="210" t="s">
        <v>310</v>
      </c>
      <c r="B58" s="211" t="s">
        <v>121</v>
      </c>
      <c r="C58" s="212" t="s">
        <v>317</v>
      </c>
      <c r="D58" s="212" t="s">
        <v>98</v>
      </c>
      <c r="E58" s="211">
        <v>610</v>
      </c>
      <c r="F58" s="213" t="e">
        <f>'приложение 5'!#REF!</f>
        <v>#REF!</v>
      </c>
      <c r="G58" s="213" t="e">
        <f>#REF!</f>
        <v>#REF!</v>
      </c>
      <c r="H58" s="213" t="e">
        <f>#REF!</f>
        <v>#REF!</v>
      </c>
    </row>
    <row r="59" spans="1:8" ht="94.5">
      <c r="A59" s="210" t="s">
        <v>191</v>
      </c>
      <c r="B59" s="211" t="s">
        <v>122</v>
      </c>
      <c r="C59" s="212"/>
      <c r="D59" s="212"/>
      <c r="E59" s="211"/>
      <c r="F59" s="213" t="e">
        <f>SUM(F60:F61)</f>
        <v>#REF!</v>
      </c>
      <c r="G59" s="213" t="e">
        <f>SUM(G60:G61)</f>
        <v>#REF!</v>
      </c>
      <c r="H59" s="213" t="e">
        <f>SUM(H60:H61)</f>
        <v>#REF!</v>
      </c>
    </row>
    <row r="60" spans="1:8" ht="47.25">
      <c r="A60" s="210" t="s">
        <v>308</v>
      </c>
      <c r="B60" s="211" t="s">
        <v>122</v>
      </c>
      <c r="C60" s="212" t="s">
        <v>317</v>
      </c>
      <c r="D60" s="212" t="s">
        <v>96</v>
      </c>
      <c r="E60" s="211">
        <v>240</v>
      </c>
      <c r="F60" s="213" t="e">
        <f>'приложение 5'!#REF!</f>
        <v>#REF!</v>
      </c>
      <c r="G60" s="213" t="e">
        <f>#REF!</f>
        <v>#REF!</v>
      </c>
      <c r="H60" s="213" t="e">
        <f>#REF!</f>
        <v>#REF!</v>
      </c>
    </row>
    <row r="61" spans="1:8" ht="47.25">
      <c r="A61" s="210" t="s">
        <v>313</v>
      </c>
      <c r="B61" s="211" t="s">
        <v>122</v>
      </c>
      <c r="C61" s="212" t="s">
        <v>317</v>
      </c>
      <c r="D61" s="212" t="s">
        <v>96</v>
      </c>
      <c r="E61" s="211">
        <v>320</v>
      </c>
      <c r="F61" s="213" t="e">
        <f>'приложение 5'!#REF!</f>
        <v>#REF!</v>
      </c>
      <c r="G61" s="213" t="e">
        <f>#REF!</f>
        <v>#REF!</v>
      </c>
      <c r="H61" s="213" t="e">
        <f>#REF!</f>
        <v>#REF!</v>
      </c>
    </row>
    <row r="62" spans="1:8" ht="78.75">
      <c r="A62" s="210" t="s">
        <v>3</v>
      </c>
      <c r="B62" s="211" t="s">
        <v>123</v>
      </c>
      <c r="C62" s="212"/>
      <c r="D62" s="212"/>
      <c r="E62" s="211"/>
      <c r="F62" s="213" t="e">
        <f>F63+F65</f>
        <v>#REF!</v>
      </c>
      <c r="G62" s="213" t="e">
        <f>G63+G65</f>
        <v>#REF!</v>
      </c>
      <c r="H62" s="213" t="e">
        <f>H63+H65</f>
        <v>#REF!</v>
      </c>
    </row>
    <row r="63" spans="1:8" ht="31.5">
      <c r="A63" s="210" t="s">
        <v>58</v>
      </c>
      <c r="B63" s="211" t="s">
        <v>124</v>
      </c>
      <c r="C63" s="212"/>
      <c r="D63" s="212"/>
      <c r="E63" s="211"/>
      <c r="F63" s="213" t="e">
        <f>F64</f>
        <v>#REF!</v>
      </c>
      <c r="G63" s="213" t="e">
        <f>G64</f>
        <v>#REF!</v>
      </c>
      <c r="H63" s="213" t="e">
        <f>H64</f>
        <v>#REF!</v>
      </c>
    </row>
    <row r="64" spans="1:8" ht="15.75">
      <c r="A64" s="210" t="s">
        <v>310</v>
      </c>
      <c r="B64" s="211" t="s">
        <v>124</v>
      </c>
      <c r="C64" s="212" t="s">
        <v>317</v>
      </c>
      <c r="D64" s="212" t="s">
        <v>98</v>
      </c>
      <c r="E64" s="211">
        <v>610</v>
      </c>
      <c r="F64" s="213" t="e">
        <f>'приложение 5'!#REF!</f>
        <v>#REF!</v>
      </c>
      <c r="G64" s="213" t="e">
        <f>#REF!</f>
        <v>#REF!</v>
      </c>
      <c r="H64" s="213" t="e">
        <f>#REF!</f>
        <v>#REF!</v>
      </c>
    </row>
    <row r="65" spans="1:8" ht="94.5">
      <c r="A65" s="210" t="s">
        <v>191</v>
      </c>
      <c r="B65" s="211" t="s">
        <v>125</v>
      </c>
      <c r="C65" s="212"/>
      <c r="D65" s="212"/>
      <c r="E65" s="211"/>
      <c r="F65" s="213" t="e">
        <f>F66</f>
        <v>#REF!</v>
      </c>
      <c r="G65" s="213" t="e">
        <f>G66</f>
        <v>#REF!</v>
      </c>
      <c r="H65" s="213" t="e">
        <f>H66</f>
        <v>#REF!</v>
      </c>
    </row>
    <row r="66" spans="1:8" ht="47.25">
      <c r="A66" s="210" t="s">
        <v>313</v>
      </c>
      <c r="B66" s="211" t="s">
        <v>125</v>
      </c>
      <c r="C66" s="212" t="s">
        <v>317</v>
      </c>
      <c r="D66" s="212" t="s">
        <v>96</v>
      </c>
      <c r="E66" s="211">
        <v>320</v>
      </c>
      <c r="F66" s="213" t="e">
        <f>'приложение 5'!#REF!</f>
        <v>#REF!</v>
      </c>
      <c r="G66" s="213" t="e">
        <f>#REF!</f>
        <v>#REF!</v>
      </c>
      <c r="H66" s="213" t="e">
        <f>#REF!</f>
        <v>#REF!</v>
      </c>
    </row>
    <row r="67" spans="1:8" s="197" customFormat="1" ht="63">
      <c r="A67" s="201" t="s">
        <v>295</v>
      </c>
      <c r="B67" s="188" t="s">
        <v>126</v>
      </c>
      <c r="C67" s="189"/>
      <c r="D67" s="189"/>
      <c r="E67" s="188"/>
      <c r="F67" s="192" t="e">
        <f>F68</f>
        <v>#REF!</v>
      </c>
      <c r="G67" s="192" t="e">
        <f>G68+G73</f>
        <v>#REF!</v>
      </c>
      <c r="H67" s="192" t="e">
        <f>H68</f>
        <v>#REF!</v>
      </c>
    </row>
    <row r="68" spans="1:8" ht="31.5">
      <c r="A68" s="210" t="s">
        <v>45</v>
      </c>
      <c r="B68" s="211" t="s">
        <v>127</v>
      </c>
      <c r="C68" s="212"/>
      <c r="D68" s="212"/>
      <c r="E68" s="211"/>
      <c r="F68" s="213" t="e">
        <f>F69</f>
        <v>#REF!</v>
      </c>
      <c r="G68" s="213" t="e">
        <f>G69+G71</f>
        <v>#REF!</v>
      </c>
      <c r="H68" s="213" t="e">
        <f>H69+H71</f>
        <v>#REF!</v>
      </c>
    </row>
    <row r="69" spans="1:8" ht="31.5">
      <c r="A69" s="210" t="s">
        <v>44</v>
      </c>
      <c r="B69" s="211" t="s">
        <v>128</v>
      </c>
      <c r="C69" s="212"/>
      <c r="D69" s="212"/>
      <c r="E69" s="211"/>
      <c r="F69" s="213" t="e">
        <f>F70</f>
        <v>#REF!</v>
      </c>
      <c r="G69" s="213" t="e">
        <f>G70</f>
        <v>#REF!</v>
      </c>
      <c r="H69" s="213" t="e">
        <f>H70</f>
        <v>#REF!</v>
      </c>
    </row>
    <row r="70" spans="1:8" ht="15.75">
      <c r="A70" s="210" t="s">
        <v>310</v>
      </c>
      <c r="B70" s="211" t="s">
        <v>128</v>
      </c>
      <c r="C70" s="212" t="s">
        <v>316</v>
      </c>
      <c r="D70" s="212" t="s">
        <v>129</v>
      </c>
      <c r="E70" s="211">
        <v>610</v>
      </c>
      <c r="F70" s="213" t="e">
        <f>'приложение 5'!#REF!</f>
        <v>#REF!</v>
      </c>
      <c r="G70" s="213" t="e">
        <f>#REF!</f>
        <v>#REF!</v>
      </c>
      <c r="H70" s="213" t="e">
        <f>#REF!</f>
        <v>#REF!</v>
      </c>
    </row>
    <row r="71" spans="1:8" ht="78.75">
      <c r="A71" s="10" t="s">
        <v>387</v>
      </c>
      <c r="B71" s="211" t="s">
        <v>392</v>
      </c>
      <c r="C71" s="190"/>
      <c r="D71" s="190"/>
      <c r="E71" s="187"/>
      <c r="F71" s="213"/>
      <c r="G71" s="213" t="e">
        <f>G72</f>
        <v>#REF!</v>
      </c>
      <c r="H71" s="213" t="e">
        <f>H72</f>
        <v>#REF!</v>
      </c>
    </row>
    <row r="72" spans="1:8" ht="15.75">
      <c r="A72" s="10" t="s">
        <v>310</v>
      </c>
      <c r="B72" s="211" t="s">
        <v>392</v>
      </c>
      <c r="C72" s="212" t="s">
        <v>316</v>
      </c>
      <c r="D72" s="212" t="s">
        <v>129</v>
      </c>
      <c r="E72" s="187">
        <v>610</v>
      </c>
      <c r="F72" s="213"/>
      <c r="G72" s="213" t="e">
        <f>#REF!</f>
        <v>#REF!</v>
      </c>
      <c r="H72" s="213" t="e">
        <f>#REF!</f>
        <v>#REF!</v>
      </c>
    </row>
    <row r="73" spans="1:8" ht="63">
      <c r="A73" s="210" t="s">
        <v>296</v>
      </c>
      <c r="B73" s="211" t="s">
        <v>130</v>
      </c>
      <c r="C73" s="212"/>
      <c r="D73" s="212"/>
      <c r="E73" s="211"/>
      <c r="F73" s="213"/>
      <c r="G73" s="213" t="e">
        <f>G74</f>
        <v>#REF!</v>
      </c>
      <c r="H73" s="213">
        <v>0</v>
      </c>
    </row>
    <row r="74" spans="1:8" ht="15.75">
      <c r="A74" s="210" t="s">
        <v>310</v>
      </c>
      <c r="B74" s="211" t="s">
        <v>130</v>
      </c>
      <c r="C74" s="212" t="s">
        <v>316</v>
      </c>
      <c r="D74" s="212" t="s">
        <v>129</v>
      </c>
      <c r="E74" s="211">
        <v>610</v>
      </c>
      <c r="F74" s="213"/>
      <c r="G74" s="213" t="e">
        <f>#REF!</f>
        <v>#REF!</v>
      </c>
      <c r="H74" s="213">
        <v>0</v>
      </c>
    </row>
    <row r="75" spans="1:8" s="197" customFormat="1" ht="63">
      <c r="A75" s="201" t="s">
        <v>86</v>
      </c>
      <c r="B75" s="188" t="s">
        <v>131</v>
      </c>
      <c r="C75" s="189"/>
      <c r="D75" s="189"/>
      <c r="E75" s="188"/>
      <c r="F75" s="192"/>
      <c r="G75" s="192" t="e">
        <f>G76+G79+G84</f>
        <v>#REF!</v>
      </c>
      <c r="H75" s="192" t="e">
        <f>H76+H79+H84</f>
        <v>#REF!</v>
      </c>
    </row>
    <row r="76" spans="1:8" ht="94.5">
      <c r="A76" s="210" t="s">
        <v>68</v>
      </c>
      <c r="B76" s="211" t="s">
        <v>132</v>
      </c>
      <c r="C76" s="212"/>
      <c r="D76" s="212"/>
      <c r="E76" s="211"/>
      <c r="F76" s="213"/>
      <c r="G76" s="213" t="e">
        <f>G77</f>
        <v>#REF!</v>
      </c>
      <c r="H76" s="213" t="e">
        <f>H77</f>
        <v>#REF!</v>
      </c>
    </row>
    <row r="77" spans="1:8" ht="15.75">
      <c r="A77" s="210" t="s">
        <v>9</v>
      </c>
      <c r="B77" s="211" t="s">
        <v>133</v>
      </c>
      <c r="C77" s="212"/>
      <c r="D77" s="212"/>
      <c r="E77" s="211"/>
      <c r="F77" s="213"/>
      <c r="G77" s="213" t="e">
        <f>G78</f>
        <v>#REF!</v>
      </c>
      <c r="H77" s="213" t="e">
        <f>H78</f>
        <v>#REF!</v>
      </c>
    </row>
    <row r="78" spans="1:8" ht="15.75">
      <c r="A78" s="210" t="s">
        <v>310</v>
      </c>
      <c r="B78" s="211" t="s">
        <v>133</v>
      </c>
      <c r="C78" s="212" t="s">
        <v>316</v>
      </c>
      <c r="D78" s="212" t="s">
        <v>100</v>
      </c>
      <c r="E78" s="211">
        <v>610</v>
      </c>
      <c r="F78" s="213"/>
      <c r="G78" s="213" t="e">
        <f>#REF!</f>
        <v>#REF!</v>
      </c>
      <c r="H78" s="213" t="e">
        <f>#REF!</f>
        <v>#REF!</v>
      </c>
    </row>
    <row r="79" spans="1:8" ht="47.25">
      <c r="A79" s="210" t="s">
        <v>279</v>
      </c>
      <c r="B79" s="211" t="s">
        <v>134</v>
      </c>
      <c r="C79" s="212"/>
      <c r="D79" s="212"/>
      <c r="E79" s="211"/>
      <c r="F79" s="213"/>
      <c r="G79" s="213" t="e">
        <f>G80+G82</f>
        <v>#REF!</v>
      </c>
      <c r="H79" s="213" t="e">
        <f>H80+H82</f>
        <v>#REF!</v>
      </c>
    </row>
    <row r="80" spans="1:8" ht="15.75">
      <c r="A80" s="210" t="s">
        <v>9</v>
      </c>
      <c r="B80" s="211" t="s">
        <v>135</v>
      </c>
      <c r="C80" s="212"/>
      <c r="D80" s="212"/>
      <c r="E80" s="211"/>
      <c r="F80" s="213"/>
      <c r="G80" s="213" t="e">
        <f>G81</f>
        <v>#REF!</v>
      </c>
      <c r="H80" s="213" t="e">
        <f>H81</f>
        <v>#REF!</v>
      </c>
    </row>
    <row r="81" spans="1:8" ht="15.75">
      <c r="A81" s="210" t="s">
        <v>310</v>
      </c>
      <c r="B81" s="211" t="s">
        <v>135</v>
      </c>
      <c r="C81" s="212" t="s">
        <v>316</v>
      </c>
      <c r="D81" s="212" t="s">
        <v>100</v>
      </c>
      <c r="E81" s="211">
        <v>610</v>
      </c>
      <c r="F81" s="213"/>
      <c r="G81" s="213" t="e">
        <f>#REF!</f>
        <v>#REF!</v>
      </c>
      <c r="H81" s="213" t="e">
        <f>#REF!</f>
        <v>#REF!</v>
      </c>
    </row>
    <row r="82" spans="1:8" ht="78.75">
      <c r="A82" s="4" t="s">
        <v>387</v>
      </c>
      <c r="B82" s="211" t="s">
        <v>388</v>
      </c>
      <c r="C82" s="212"/>
      <c r="D82" s="212"/>
      <c r="E82" s="211"/>
      <c r="F82" s="213"/>
      <c r="G82" s="213" t="e">
        <f>G83</f>
        <v>#REF!</v>
      </c>
      <c r="H82" s="213" t="e">
        <f>H83</f>
        <v>#REF!</v>
      </c>
    </row>
    <row r="83" spans="1:8" ht="15.75">
      <c r="A83" s="4" t="s">
        <v>310</v>
      </c>
      <c r="B83" s="211" t="s">
        <v>388</v>
      </c>
      <c r="C83" s="212" t="s">
        <v>316</v>
      </c>
      <c r="D83" s="212" t="s">
        <v>100</v>
      </c>
      <c r="E83" s="211">
        <v>610</v>
      </c>
      <c r="F83" s="213"/>
      <c r="G83" s="213" t="e">
        <f>#REF!</f>
        <v>#REF!</v>
      </c>
      <c r="H83" s="213" t="e">
        <f>#REF!</f>
        <v>#REF!</v>
      </c>
    </row>
    <row r="84" spans="1:8" ht="63">
      <c r="A84" s="210" t="s">
        <v>26</v>
      </c>
      <c r="B84" s="211" t="s">
        <v>136</v>
      </c>
      <c r="C84" s="212"/>
      <c r="D84" s="212"/>
      <c r="E84" s="211"/>
      <c r="F84" s="213"/>
      <c r="G84" s="213" t="e">
        <f>G85</f>
        <v>#REF!</v>
      </c>
      <c r="H84" s="213" t="e">
        <f>H85</f>
        <v>#REF!</v>
      </c>
    </row>
    <row r="85" spans="1:8" ht="15.75">
      <c r="A85" s="210" t="s">
        <v>9</v>
      </c>
      <c r="B85" s="211" t="s">
        <v>137</v>
      </c>
      <c r="C85" s="212"/>
      <c r="D85" s="212"/>
      <c r="E85" s="211"/>
      <c r="F85" s="213"/>
      <c r="G85" s="213" t="e">
        <f>G86</f>
        <v>#REF!</v>
      </c>
      <c r="H85" s="213" t="e">
        <f>H86</f>
        <v>#REF!</v>
      </c>
    </row>
    <row r="86" spans="1:8" ht="15.75">
      <c r="A86" s="210" t="s">
        <v>310</v>
      </c>
      <c r="B86" s="211" t="s">
        <v>137</v>
      </c>
      <c r="C86" s="212" t="s">
        <v>316</v>
      </c>
      <c r="D86" s="212" t="s">
        <v>100</v>
      </c>
      <c r="E86" s="211">
        <v>610</v>
      </c>
      <c r="F86" s="213"/>
      <c r="G86" s="213" t="e">
        <f>#REF!</f>
        <v>#REF!</v>
      </c>
      <c r="H86" s="213" t="e">
        <f>#REF!</f>
        <v>#REF!</v>
      </c>
    </row>
    <row r="87" spans="1:8" ht="63">
      <c r="A87" s="201" t="s">
        <v>459</v>
      </c>
      <c r="B87" s="188" t="s">
        <v>460</v>
      </c>
      <c r="C87" s="189"/>
      <c r="D87" s="189"/>
      <c r="E87" s="188"/>
      <c r="F87" s="192" t="e">
        <f>F95+F37+F40</f>
        <v>#REF!</v>
      </c>
      <c r="G87" s="192" t="e">
        <f>G94+G88+G91</f>
        <v>#REF!</v>
      </c>
      <c r="H87" s="192" t="e">
        <f>H94+H88+H91</f>
        <v>#REF!</v>
      </c>
    </row>
    <row r="88" spans="1:8" ht="63">
      <c r="A88" s="17" t="s">
        <v>41</v>
      </c>
      <c r="B88" s="211" t="s">
        <v>463</v>
      </c>
      <c r="C88" s="212"/>
      <c r="D88" s="212"/>
      <c r="E88" s="228"/>
      <c r="F88" s="213"/>
      <c r="G88" s="213" t="e">
        <f>G89</f>
        <v>#REF!</v>
      </c>
      <c r="H88" s="213" t="e">
        <f>H89</f>
        <v>#REF!</v>
      </c>
    </row>
    <row r="89" spans="1:8" ht="15.75">
      <c r="A89" s="107" t="s">
        <v>14</v>
      </c>
      <c r="B89" s="211" t="s">
        <v>464</v>
      </c>
      <c r="C89" s="212"/>
      <c r="D89" s="212"/>
      <c r="E89" s="228"/>
      <c r="F89" s="213"/>
      <c r="G89" s="213" t="e">
        <f>G90</f>
        <v>#REF!</v>
      </c>
      <c r="H89" s="213" t="e">
        <f>H90</f>
        <v>#REF!</v>
      </c>
    </row>
    <row r="90" spans="1:8" ht="47.25">
      <c r="A90" s="107" t="s">
        <v>308</v>
      </c>
      <c r="B90" s="211" t="s">
        <v>464</v>
      </c>
      <c r="C90" s="212" t="s">
        <v>316</v>
      </c>
      <c r="D90" s="212" t="s">
        <v>101</v>
      </c>
      <c r="E90" s="229" t="s">
        <v>465</v>
      </c>
      <c r="F90" s="213"/>
      <c r="G90" s="213" t="e">
        <f>#REF!</f>
        <v>#REF!</v>
      </c>
      <c r="H90" s="213" t="e">
        <f>#REF!</f>
        <v>#REF!</v>
      </c>
    </row>
    <row r="91" spans="1:8" ht="63">
      <c r="A91" s="107" t="s">
        <v>42</v>
      </c>
      <c r="B91" s="211" t="s">
        <v>466</v>
      </c>
      <c r="C91" s="212"/>
      <c r="D91" s="212"/>
      <c r="E91" s="228"/>
      <c r="F91" s="213"/>
      <c r="G91" s="213" t="e">
        <f>G92</f>
        <v>#REF!</v>
      </c>
      <c r="H91" s="213" t="e">
        <f>H92</f>
        <v>#REF!</v>
      </c>
    </row>
    <row r="92" spans="1:8" ht="15.75">
      <c r="A92" s="107" t="s">
        <v>14</v>
      </c>
      <c r="B92" s="211" t="s">
        <v>467</v>
      </c>
      <c r="C92" s="212"/>
      <c r="D92" s="212"/>
      <c r="E92" s="228"/>
      <c r="F92" s="213"/>
      <c r="G92" s="213" t="e">
        <f>G93</f>
        <v>#REF!</v>
      </c>
      <c r="H92" s="213" t="e">
        <f>H93</f>
        <v>#REF!</v>
      </c>
    </row>
    <row r="93" spans="1:8" ht="47.25">
      <c r="A93" s="107" t="s">
        <v>308</v>
      </c>
      <c r="B93" s="211" t="s">
        <v>467</v>
      </c>
      <c r="C93" s="212" t="s">
        <v>316</v>
      </c>
      <c r="D93" s="212" t="s">
        <v>102</v>
      </c>
      <c r="E93" s="228">
        <v>240</v>
      </c>
      <c r="F93" s="213"/>
      <c r="G93" s="213" t="e">
        <f>#REF!</f>
        <v>#REF!</v>
      </c>
      <c r="H93" s="213" t="e">
        <f>#REF!</f>
        <v>#REF!</v>
      </c>
    </row>
    <row r="94" spans="1:8" ht="63">
      <c r="A94" s="210" t="s">
        <v>421</v>
      </c>
      <c r="B94" s="211" t="s">
        <v>461</v>
      </c>
      <c r="C94" s="212"/>
      <c r="D94" s="212"/>
      <c r="E94" s="211"/>
      <c r="F94" s="213"/>
      <c r="G94" s="213" t="e">
        <f>G95</f>
        <v>#REF!</v>
      </c>
      <c r="H94" s="213" t="e">
        <f>H95</f>
        <v>#REF!</v>
      </c>
    </row>
    <row r="95" spans="1:8" ht="47.25">
      <c r="A95" s="202" t="s">
        <v>282</v>
      </c>
      <c r="B95" s="211" t="s">
        <v>462</v>
      </c>
      <c r="C95" s="190"/>
      <c r="D95" s="190"/>
      <c r="E95" s="187"/>
      <c r="F95" s="191">
        <f>F96</f>
        <v>2852.5</v>
      </c>
      <c r="G95" s="191" t="e">
        <f>G96</f>
        <v>#REF!</v>
      </c>
      <c r="H95" s="191" t="e">
        <f>H96</f>
        <v>#REF!</v>
      </c>
    </row>
    <row r="96" spans="1:8" ht="47.25">
      <c r="A96" s="202" t="s">
        <v>308</v>
      </c>
      <c r="B96" s="211" t="s">
        <v>462</v>
      </c>
      <c r="C96" s="190" t="s">
        <v>316</v>
      </c>
      <c r="D96" s="190" t="s">
        <v>101</v>
      </c>
      <c r="E96" s="187">
        <v>240</v>
      </c>
      <c r="F96" s="191">
        <f>'приложение 5'!Q362</f>
        <v>2852.5</v>
      </c>
      <c r="G96" s="191" t="e">
        <f>#REF!</f>
        <v>#REF!</v>
      </c>
      <c r="H96" s="191" t="e">
        <f>#REF!</f>
        <v>#REF!</v>
      </c>
    </row>
    <row r="97" spans="1:8" s="197" customFormat="1" ht="78.75">
      <c r="A97" s="201" t="s">
        <v>302</v>
      </c>
      <c r="B97" s="188" t="s">
        <v>138</v>
      </c>
      <c r="C97" s="189"/>
      <c r="D97" s="189"/>
      <c r="E97" s="188"/>
      <c r="F97" s="192"/>
      <c r="G97" s="192" t="e">
        <f>G98+G102+G111</f>
        <v>#REF!</v>
      </c>
      <c r="H97" s="192" t="e">
        <f>H98+H102+H111</f>
        <v>#REF!</v>
      </c>
    </row>
    <row r="98" spans="1:8" ht="63">
      <c r="A98" s="210" t="s">
        <v>87</v>
      </c>
      <c r="B98" s="211" t="s">
        <v>139</v>
      </c>
      <c r="C98" s="212"/>
      <c r="D98" s="212"/>
      <c r="E98" s="211"/>
      <c r="F98" s="213"/>
      <c r="G98" s="213" t="e">
        <f aca="true" t="shared" si="2" ref="G98:H100">G99</f>
        <v>#REF!</v>
      </c>
      <c r="H98" s="213" t="e">
        <f t="shared" si="2"/>
        <v>#REF!</v>
      </c>
    </row>
    <row r="99" spans="1:8" ht="78.75">
      <c r="A99" s="210" t="s">
        <v>378</v>
      </c>
      <c r="B99" s="211" t="s">
        <v>140</v>
      </c>
      <c r="C99" s="212"/>
      <c r="D99" s="212"/>
      <c r="E99" s="211"/>
      <c r="F99" s="213"/>
      <c r="G99" s="213" t="e">
        <f t="shared" si="2"/>
        <v>#REF!</v>
      </c>
      <c r="H99" s="213" t="e">
        <f t="shared" si="2"/>
        <v>#REF!</v>
      </c>
    </row>
    <row r="100" spans="1:8" ht="31.5">
      <c r="A100" s="210" t="s">
        <v>62</v>
      </c>
      <c r="B100" s="211" t="s">
        <v>141</v>
      </c>
      <c r="C100" s="212"/>
      <c r="D100" s="212"/>
      <c r="E100" s="211"/>
      <c r="F100" s="213"/>
      <c r="G100" s="213" t="e">
        <f t="shared" si="2"/>
        <v>#REF!</v>
      </c>
      <c r="H100" s="213" t="e">
        <f t="shared" si="2"/>
        <v>#REF!</v>
      </c>
    </row>
    <row r="101" spans="1:8" ht="47.25">
      <c r="A101" s="210" t="s">
        <v>308</v>
      </c>
      <c r="B101" s="211" t="s">
        <v>141</v>
      </c>
      <c r="C101" s="212" t="s">
        <v>104</v>
      </c>
      <c r="D101" s="212" t="s">
        <v>103</v>
      </c>
      <c r="E101" s="211">
        <v>240</v>
      </c>
      <c r="F101" s="213"/>
      <c r="G101" s="213" t="e">
        <f>#REF!</f>
        <v>#REF!</v>
      </c>
      <c r="H101" s="213" t="e">
        <f>#REF!</f>
        <v>#REF!</v>
      </c>
    </row>
    <row r="102" spans="1:8" ht="78.75">
      <c r="A102" s="210" t="s">
        <v>303</v>
      </c>
      <c r="B102" s="211" t="s">
        <v>142</v>
      </c>
      <c r="C102" s="212"/>
      <c r="D102" s="212"/>
      <c r="E102" s="211"/>
      <c r="F102" s="213"/>
      <c r="G102" s="213" t="e">
        <f>G103+G108</f>
        <v>#REF!</v>
      </c>
      <c r="H102" s="213" t="e">
        <f>H103+H108</f>
        <v>#REF!</v>
      </c>
    </row>
    <row r="103" spans="1:8" ht="47.25">
      <c r="A103" s="210" t="s">
        <v>382</v>
      </c>
      <c r="B103" s="211" t="s">
        <v>143</v>
      </c>
      <c r="C103" s="212"/>
      <c r="D103" s="212"/>
      <c r="E103" s="211"/>
      <c r="F103" s="213"/>
      <c r="G103" s="213" t="e">
        <f>G104+G106</f>
        <v>#REF!</v>
      </c>
      <c r="H103" s="213" t="e">
        <f>H104+H106</f>
        <v>#REF!</v>
      </c>
    </row>
    <row r="104" spans="1:8" ht="141.75">
      <c r="A104" s="210" t="s">
        <v>185</v>
      </c>
      <c r="B104" s="211" t="s">
        <v>144</v>
      </c>
      <c r="C104" s="212"/>
      <c r="D104" s="212"/>
      <c r="E104" s="211"/>
      <c r="F104" s="213"/>
      <c r="G104" s="213" t="e">
        <f>G105</f>
        <v>#REF!</v>
      </c>
      <c r="H104" s="213" t="e">
        <f>H105</f>
        <v>#REF!</v>
      </c>
    </row>
    <row r="105" spans="1:8" ht="15.75">
      <c r="A105" s="210" t="s">
        <v>314</v>
      </c>
      <c r="B105" s="211" t="s">
        <v>144</v>
      </c>
      <c r="C105" s="212" t="s">
        <v>104</v>
      </c>
      <c r="D105" s="212" t="s">
        <v>105</v>
      </c>
      <c r="E105" s="211">
        <v>510</v>
      </c>
      <c r="F105" s="213"/>
      <c r="G105" s="213" t="e">
        <f>#REF!</f>
        <v>#REF!</v>
      </c>
      <c r="H105" s="213" t="e">
        <f>#REF!</f>
        <v>#REF!</v>
      </c>
    </row>
    <row r="106" spans="1:8" ht="31.5">
      <c r="A106" s="210" t="s">
        <v>385</v>
      </c>
      <c r="B106" s="211" t="s">
        <v>394</v>
      </c>
      <c r="C106" s="212"/>
      <c r="D106" s="212"/>
      <c r="E106" s="211"/>
      <c r="F106" s="213"/>
      <c r="G106" s="213" t="e">
        <f>G107</f>
        <v>#REF!</v>
      </c>
      <c r="H106" s="213" t="e">
        <f>H107</f>
        <v>#REF!</v>
      </c>
    </row>
    <row r="107" spans="1:8" ht="15.75">
      <c r="A107" s="210" t="s">
        <v>314</v>
      </c>
      <c r="B107" s="211" t="s">
        <v>394</v>
      </c>
      <c r="C107" s="212" t="s">
        <v>104</v>
      </c>
      <c r="D107" s="212" t="s">
        <v>105</v>
      </c>
      <c r="E107" s="211">
        <v>510</v>
      </c>
      <c r="F107" s="213"/>
      <c r="G107" s="213" t="e">
        <f>#REF!</f>
        <v>#REF!</v>
      </c>
      <c r="H107" s="213" t="e">
        <f>#REF!</f>
        <v>#REF!</v>
      </c>
    </row>
    <row r="108" spans="1:8" ht="47.25">
      <c r="A108" s="210" t="s">
        <v>384</v>
      </c>
      <c r="B108" s="211" t="s">
        <v>145</v>
      </c>
      <c r="C108" s="212"/>
      <c r="D108" s="212"/>
      <c r="E108" s="211"/>
      <c r="F108" s="213"/>
      <c r="G108" s="213" t="e">
        <f>G109</f>
        <v>#REF!</v>
      </c>
      <c r="H108" s="213" t="e">
        <f>H109</f>
        <v>#REF!</v>
      </c>
    </row>
    <row r="109" spans="1:8" ht="35.25" customHeight="1">
      <c r="A109" s="210" t="s">
        <v>383</v>
      </c>
      <c r="B109" s="211" t="s">
        <v>395</v>
      </c>
      <c r="C109" s="212"/>
      <c r="D109" s="212"/>
      <c r="E109" s="211"/>
      <c r="F109" s="213"/>
      <c r="G109" s="213" t="e">
        <f>G110</f>
        <v>#REF!</v>
      </c>
      <c r="H109" s="213" t="e">
        <f>H110</f>
        <v>#REF!</v>
      </c>
    </row>
    <row r="110" spans="1:8" ht="15.75">
      <c r="A110" s="210" t="s">
        <v>314</v>
      </c>
      <c r="B110" s="211" t="s">
        <v>395</v>
      </c>
      <c r="C110" s="212" t="s">
        <v>104</v>
      </c>
      <c r="D110" s="212" t="s">
        <v>106</v>
      </c>
      <c r="E110" s="211">
        <v>510</v>
      </c>
      <c r="F110" s="213"/>
      <c r="G110" s="213" t="e">
        <f>#REF!</f>
        <v>#REF!</v>
      </c>
      <c r="H110" s="213" t="e">
        <f>#REF!</f>
        <v>#REF!</v>
      </c>
    </row>
    <row r="111" spans="1:8" ht="78.75">
      <c r="A111" s="210" t="s">
        <v>304</v>
      </c>
      <c r="B111" s="211" t="s">
        <v>146</v>
      </c>
      <c r="C111" s="212"/>
      <c r="D111" s="212"/>
      <c r="E111" s="211"/>
      <c r="F111" s="213"/>
      <c r="G111" s="213" t="e">
        <f>G112+G117</f>
        <v>#REF!</v>
      </c>
      <c r="H111" s="213" t="e">
        <f>H112+H117</f>
        <v>#REF!</v>
      </c>
    </row>
    <row r="112" spans="1:8" ht="126">
      <c r="A112" s="210" t="s">
        <v>301</v>
      </c>
      <c r="B112" s="211" t="s">
        <v>147</v>
      </c>
      <c r="C112" s="212"/>
      <c r="D112" s="212"/>
      <c r="E112" s="211"/>
      <c r="F112" s="213"/>
      <c r="G112" s="213" t="e">
        <f>G113</f>
        <v>#REF!</v>
      </c>
      <c r="H112" s="213" t="e">
        <f>H113</f>
        <v>#REF!</v>
      </c>
    </row>
    <row r="113" spans="1:8" ht="31.5">
      <c r="A113" s="210" t="s">
        <v>62</v>
      </c>
      <c r="B113" s="211" t="s">
        <v>148</v>
      </c>
      <c r="C113" s="212"/>
      <c r="D113" s="212"/>
      <c r="E113" s="211"/>
      <c r="F113" s="213"/>
      <c r="G113" s="213" t="e">
        <f>SUM(G114:G116)</f>
        <v>#REF!</v>
      </c>
      <c r="H113" s="213" t="e">
        <f>SUM(H114:H116)</f>
        <v>#REF!</v>
      </c>
    </row>
    <row r="114" spans="1:8" ht="37.5" customHeight="1">
      <c r="A114" s="210" t="s">
        <v>211</v>
      </c>
      <c r="B114" s="211" t="s">
        <v>148</v>
      </c>
      <c r="C114" s="212" t="s">
        <v>104</v>
      </c>
      <c r="D114" s="212" t="s">
        <v>103</v>
      </c>
      <c r="E114" s="211">
        <v>120</v>
      </c>
      <c r="F114" s="213"/>
      <c r="G114" s="213" t="e">
        <f>#REF!</f>
        <v>#REF!</v>
      </c>
      <c r="H114" s="213" t="e">
        <f>#REF!</f>
        <v>#REF!</v>
      </c>
    </row>
    <row r="115" spans="1:8" ht="47.25">
      <c r="A115" s="210" t="s">
        <v>308</v>
      </c>
      <c r="B115" s="211" t="s">
        <v>148</v>
      </c>
      <c r="C115" s="212" t="s">
        <v>104</v>
      </c>
      <c r="D115" s="212" t="s">
        <v>103</v>
      </c>
      <c r="E115" s="211">
        <v>240</v>
      </c>
      <c r="F115" s="213"/>
      <c r="G115" s="213" t="e">
        <f>#REF!</f>
        <v>#REF!</v>
      </c>
      <c r="H115" s="213" t="e">
        <f>#REF!</f>
        <v>#REF!</v>
      </c>
    </row>
    <row r="116" spans="1:8" ht="15.75">
      <c r="A116" s="210" t="s">
        <v>309</v>
      </c>
      <c r="B116" s="211" t="s">
        <v>148</v>
      </c>
      <c r="C116" s="212" t="s">
        <v>104</v>
      </c>
      <c r="D116" s="212" t="s">
        <v>103</v>
      </c>
      <c r="E116" s="211">
        <v>850</v>
      </c>
      <c r="F116" s="213"/>
      <c r="G116" s="213" t="e">
        <f>#REF!</f>
        <v>#REF!</v>
      </c>
      <c r="H116" s="213" t="e">
        <f>#REF!</f>
        <v>#REF!</v>
      </c>
    </row>
    <row r="117" spans="1:8" ht="63">
      <c r="A117" s="210" t="s">
        <v>305</v>
      </c>
      <c r="B117" s="211" t="s">
        <v>149</v>
      </c>
      <c r="C117" s="212"/>
      <c r="D117" s="212"/>
      <c r="E117" s="211"/>
      <c r="F117" s="213"/>
      <c r="G117" s="213" t="e">
        <f>G118</f>
        <v>#REF!</v>
      </c>
      <c r="H117" s="213" t="e">
        <f>H118</f>
        <v>#REF!</v>
      </c>
    </row>
    <row r="118" spans="1:8" ht="47.25">
      <c r="A118" s="210" t="s">
        <v>64</v>
      </c>
      <c r="B118" s="211" t="s">
        <v>150</v>
      </c>
      <c r="C118" s="212"/>
      <c r="D118" s="212"/>
      <c r="E118" s="211"/>
      <c r="F118" s="213"/>
      <c r="G118" s="213" t="e">
        <f>SUM(G119:G121)</f>
        <v>#REF!</v>
      </c>
      <c r="H118" s="213" t="e">
        <f>SUM(H119:H121)</f>
        <v>#REF!</v>
      </c>
    </row>
    <row r="119" spans="1:8" ht="31.5">
      <c r="A119" s="210" t="s">
        <v>311</v>
      </c>
      <c r="B119" s="211" t="s">
        <v>150</v>
      </c>
      <c r="C119" s="212" t="s">
        <v>104</v>
      </c>
      <c r="D119" s="212" t="s">
        <v>90</v>
      </c>
      <c r="E119" s="211">
        <v>110</v>
      </c>
      <c r="F119" s="213"/>
      <c r="G119" s="213" t="e">
        <f>#REF!</f>
        <v>#REF!</v>
      </c>
      <c r="H119" s="213" t="e">
        <f>#REF!</f>
        <v>#REF!</v>
      </c>
    </row>
    <row r="120" spans="1:8" ht="47.25">
      <c r="A120" s="210" t="s">
        <v>308</v>
      </c>
      <c r="B120" s="211" t="s">
        <v>150</v>
      </c>
      <c r="C120" s="212" t="s">
        <v>104</v>
      </c>
      <c r="D120" s="212" t="s">
        <v>90</v>
      </c>
      <c r="E120" s="211">
        <v>240</v>
      </c>
      <c r="F120" s="213"/>
      <c r="G120" s="213" t="e">
        <f>#REF!</f>
        <v>#REF!</v>
      </c>
      <c r="H120" s="213" t="e">
        <f>#REF!</f>
        <v>#REF!</v>
      </c>
    </row>
    <row r="121" spans="1:8" ht="15.75">
      <c r="A121" s="210" t="s">
        <v>309</v>
      </c>
      <c r="B121" s="211" t="s">
        <v>150</v>
      </c>
      <c r="C121" s="212" t="s">
        <v>104</v>
      </c>
      <c r="D121" s="212" t="s">
        <v>90</v>
      </c>
      <c r="E121" s="211">
        <v>850</v>
      </c>
      <c r="F121" s="213"/>
      <c r="G121" s="213" t="e">
        <f>#REF!</f>
        <v>#REF!</v>
      </c>
      <c r="H121" s="213" t="e">
        <f>#REF!</f>
        <v>#REF!</v>
      </c>
    </row>
    <row r="122" spans="1:8" s="197" customFormat="1" ht="63">
      <c r="A122" s="109" t="s">
        <v>285</v>
      </c>
      <c r="B122" s="188" t="s">
        <v>175</v>
      </c>
      <c r="C122" s="189"/>
      <c r="D122" s="189"/>
      <c r="E122" s="188"/>
      <c r="F122" s="192" t="e">
        <f>F123+F132+#REF!+F137</f>
        <v>#REF!</v>
      </c>
      <c r="G122" s="192" t="e">
        <f>G123+G132+G137</f>
        <v>#REF!</v>
      </c>
      <c r="H122" s="192" t="e">
        <f>H123+H132+H137</f>
        <v>#REF!</v>
      </c>
    </row>
    <row r="123" spans="1:8" ht="63">
      <c r="A123" s="22" t="s">
        <v>35</v>
      </c>
      <c r="B123" s="211" t="s">
        <v>176</v>
      </c>
      <c r="C123" s="212"/>
      <c r="D123" s="212"/>
      <c r="E123" s="211"/>
      <c r="F123" s="213" t="e">
        <f>F124+F128+F130</f>
        <v>#REF!</v>
      </c>
      <c r="G123" s="213" t="e">
        <f>G124+G128+G130+G126</f>
        <v>#REF!</v>
      </c>
      <c r="H123" s="213" t="e">
        <f>H124+H128+H130+H126</f>
        <v>#REF!</v>
      </c>
    </row>
    <row r="124" spans="1:8" ht="15.75">
      <c r="A124" s="22" t="s">
        <v>37</v>
      </c>
      <c r="B124" s="211" t="s">
        <v>177</v>
      </c>
      <c r="C124" s="212"/>
      <c r="D124" s="212"/>
      <c r="E124" s="211"/>
      <c r="F124" s="213" t="e">
        <f>F125</f>
        <v>#REF!</v>
      </c>
      <c r="G124" s="213" t="e">
        <f>G125</f>
        <v>#REF!</v>
      </c>
      <c r="H124" s="213" t="e">
        <f>H125</f>
        <v>#REF!</v>
      </c>
    </row>
    <row r="125" spans="1:8" ht="15.75">
      <c r="A125" s="210" t="s">
        <v>310</v>
      </c>
      <c r="B125" s="211" t="s">
        <v>177</v>
      </c>
      <c r="C125" s="212" t="s">
        <v>316</v>
      </c>
      <c r="D125" s="212" t="s">
        <v>178</v>
      </c>
      <c r="E125" s="211">
        <v>610</v>
      </c>
      <c r="F125" s="213" t="e">
        <f>'приложение 5'!#REF!</f>
        <v>#REF!</v>
      </c>
      <c r="G125" s="213" t="e">
        <f>#REF!</f>
        <v>#REF!</v>
      </c>
      <c r="H125" s="213" t="e">
        <f>#REF!</f>
        <v>#REF!</v>
      </c>
    </row>
    <row r="126" spans="1:8" ht="78.75">
      <c r="A126" s="179" t="s">
        <v>387</v>
      </c>
      <c r="B126" s="211" t="s">
        <v>390</v>
      </c>
      <c r="C126" s="190"/>
      <c r="D126" s="190"/>
      <c r="E126" s="187"/>
      <c r="F126" s="213"/>
      <c r="G126" s="213" t="e">
        <f>G127</f>
        <v>#REF!</v>
      </c>
      <c r="H126" s="213" t="e">
        <f>H127</f>
        <v>#REF!</v>
      </c>
    </row>
    <row r="127" spans="1:8" ht="15.75">
      <c r="A127" s="179" t="s">
        <v>310</v>
      </c>
      <c r="B127" s="211" t="s">
        <v>390</v>
      </c>
      <c r="C127" s="212" t="s">
        <v>316</v>
      </c>
      <c r="D127" s="212" t="s">
        <v>178</v>
      </c>
      <c r="E127" s="187">
        <v>610</v>
      </c>
      <c r="F127" s="213"/>
      <c r="G127" s="213" t="e">
        <f>#REF!</f>
        <v>#REF!</v>
      </c>
      <c r="H127" s="213" t="e">
        <f>#REF!</f>
        <v>#REF!</v>
      </c>
    </row>
    <row r="128" spans="1:8" ht="47.25">
      <c r="A128" s="4" t="s">
        <v>351</v>
      </c>
      <c r="B128" s="211" t="s">
        <v>179</v>
      </c>
      <c r="C128" s="212"/>
      <c r="D128" s="212"/>
      <c r="E128" s="211"/>
      <c r="F128" s="213" t="e">
        <f>F129</f>
        <v>#REF!</v>
      </c>
      <c r="G128" s="213" t="e">
        <f>G129</f>
        <v>#REF!</v>
      </c>
      <c r="H128" s="213" t="e">
        <f>H129</f>
        <v>#REF!</v>
      </c>
    </row>
    <row r="129" spans="1:8" ht="15.75">
      <c r="A129" s="210" t="s">
        <v>310</v>
      </c>
      <c r="B129" s="211" t="s">
        <v>179</v>
      </c>
      <c r="C129" s="212" t="s">
        <v>316</v>
      </c>
      <c r="D129" s="212" t="s">
        <v>178</v>
      </c>
      <c r="E129" s="211">
        <v>610</v>
      </c>
      <c r="F129" s="213" t="e">
        <f>'приложение 5'!#REF!</f>
        <v>#REF!</v>
      </c>
      <c r="G129" s="213" t="e">
        <f>#REF!</f>
        <v>#REF!</v>
      </c>
      <c r="H129" s="213" t="e">
        <f>#REF!</f>
        <v>#REF!</v>
      </c>
    </row>
    <row r="130" spans="1:8" ht="47.25">
      <c r="A130" s="4" t="s">
        <v>291</v>
      </c>
      <c r="B130" s="211" t="s">
        <v>180</v>
      </c>
      <c r="C130" s="212"/>
      <c r="D130" s="212"/>
      <c r="E130" s="211"/>
      <c r="F130" s="213" t="e">
        <f>F131</f>
        <v>#REF!</v>
      </c>
      <c r="G130" s="213" t="e">
        <f>G131</f>
        <v>#REF!</v>
      </c>
      <c r="H130" s="213" t="e">
        <f>H131</f>
        <v>#REF!</v>
      </c>
    </row>
    <row r="131" spans="1:8" ht="15.75">
      <c r="A131" s="210" t="s">
        <v>310</v>
      </c>
      <c r="B131" s="211" t="s">
        <v>180</v>
      </c>
      <c r="C131" s="212" t="s">
        <v>316</v>
      </c>
      <c r="D131" s="212" t="s">
        <v>178</v>
      </c>
      <c r="E131" s="211">
        <v>610</v>
      </c>
      <c r="F131" s="213" t="e">
        <f>'приложение 5'!#REF!</f>
        <v>#REF!</v>
      </c>
      <c r="G131" s="213" t="e">
        <f>#REF!</f>
        <v>#REF!</v>
      </c>
      <c r="H131" s="213" t="e">
        <f>#REF!</f>
        <v>#REF!</v>
      </c>
    </row>
    <row r="132" spans="1:8" ht="63">
      <c r="A132" s="4" t="s">
        <v>292</v>
      </c>
      <c r="B132" s="211" t="s">
        <v>181</v>
      </c>
      <c r="C132" s="212"/>
      <c r="D132" s="212"/>
      <c r="E132" s="211"/>
      <c r="F132" s="213" t="e">
        <f aca="true" t="shared" si="3" ref="F132:H133">F133</f>
        <v>#REF!</v>
      </c>
      <c r="G132" s="213" t="e">
        <f>G133+G135</f>
        <v>#REF!</v>
      </c>
      <c r="H132" s="213" t="e">
        <f>H133+H135</f>
        <v>#REF!</v>
      </c>
    </row>
    <row r="133" spans="1:8" ht="15.75">
      <c r="A133" s="4" t="s">
        <v>9</v>
      </c>
      <c r="B133" s="211" t="s">
        <v>182</v>
      </c>
      <c r="C133" s="212"/>
      <c r="D133" s="212"/>
      <c r="E133" s="211"/>
      <c r="F133" s="213" t="e">
        <f t="shared" si="3"/>
        <v>#REF!</v>
      </c>
      <c r="G133" s="213" t="e">
        <f t="shared" si="3"/>
        <v>#REF!</v>
      </c>
      <c r="H133" s="213" t="e">
        <f t="shared" si="3"/>
        <v>#REF!</v>
      </c>
    </row>
    <row r="134" spans="1:8" ht="15.75">
      <c r="A134" s="210" t="s">
        <v>310</v>
      </c>
      <c r="B134" s="211" t="s">
        <v>182</v>
      </c>
      <c r="C134" s="212" t="s">
        <v>316</v>
      </c>
      <c r="D134" s="212" t="s">
        <v>178</v>
      </c>
      <c r="E134" s="211">
        <v>610</v>
      </c>
      <c r="F134" s="213" t="e">
        <f>'приложение 5'!#REF!</f>
        <v>#REF!</v>
      </c>
      <c r="G134" s="213" t="e">
        <f>#REF!</f>
        <v>#REF!</v>
      </c>
      <c r="H134" s="213" t="e">
        <f>#REF!</f>
        <v>#REF!</v>
      </c>
    </row>
    <row r="135" spans="1:8" ht="78.75">
      <c r="A135" s="4" t="s">
        <v>387</v>
      </c>
      <c r="B135" s="211" t="s">
        <v>391</v>
      </c>
      <c r="C135" s="212"/>
      <c r="D135" s="212"/>
      <c r="E135" s="211"/>
      <c r="F135" s="213"/>
      <c r="G135" s="213" t="e">
        <f>G136</f>
        <v>#REF!</v>
      </c>
      <c r="H135" s="213" t="e">
        <f>H136</f>
        <v>#REF!</v>
      </c>
    </row>
    <row r="136" spans="1:8" ht="15.75">
      <c r="A136" s="4" t="s">
        <v>310</v>
      </c>
      <c r="B136" s="211" t="s">
        <v>391</v>
      </c>
      <c r="C136" s="212" t="s">
        <v>316</v>
      </c>
      <c r="D136" s="212" t="s">
        <v>178</v>
      </c>
      <c r="E136" s="211">
        <v>610</v>
      </c>
      <c r="F136" s="213"/>
      <c r="G136" s="213" t="e">
        <f>#REF!</f>
        <v>#REF!</v>
      </c>
      <c r="H136" s="213" t="e">
        <f>#REF!</f>
        <v>#REF!</v>
      </c>
    </row>
    <row r="137" spans="1:8" ht="78.75">
      <c r="A137" s="24" t="s">
        <v>286</v>
      </c>
      <c r="B137" s="211" t="s">
        <v>183</v>
      </c>
      <c r="C137" s="212"/>
      <c r="D137" s="212"/>
      <c r="E137" s="211"/>
      <c r="F137" s="213" t="e">
        <f aca="true" t="shared" si="4" ref="F137:H138">F138</f>
        <v>#REF!</v>
      </c>
      <c r="G137" s="213" t="e">
        <f>G138+G140</f>
        <v>#REF!</v>
      </c>
      <c r="H137" s="213" t="e">
        <f>H138+H140</f>
        <v>#REF!</v>
      </c>
    </row>
    <row r="138" spans="1:8" ht="31.5">
      <c r="A138" s="24" t="s">
        <v>59</v>
      </c>
      <c r="B138" s="211" t="s">
        <v>184</v>
      </c>
      <c r="C138" s="212"/>
      <c r="D138" s="212"/>
      <c r="E138" s="211"/>
      <c r="F138" s="213" t="e">
        <f t="shared" si="4"/>
        <v>#REF!</v>
      </c>
      <c r="G138" s="213" t="e">
        <f t="shared" si="4"/>
        <v>#REF!</v>
      </c>
      <c r="H138" s="213" t="e">
        <f t="shared" si="4"/>
        <v>#REF!</v>
      </c>
    </row>
    <row r="139" spans="1:8" ht="15.75">
      <c r="A139" s="210" t="s">
        <v>310</v>
      </c>
      <c r="B139" s="211" t="s">
        <v>184</v>
      </c>
      <c r="C139" s="212" t="s">
        <v>316</v>
      </c>
      <c r="D139" s="212" t="s">
        <v>99</v>
      </c>
      <c r="E139" s="211">
        <v>610</v>
      </c>
      <c r="F139" s="213" t="e">
        <f>'приложение 5'!#REF!</f>
        <v>#REF!</v>
      </c>
      <c r="G139" s="213" t="e">
        <f>#REF!</f>
        <v>#REF!</v>
      </c>
      <c r="H139" s="213" t="e">
        <f>#REF!</f>
        <v>#REF!</v>
      </c>
    </row>
    <row r="140" spans="1:8" ht="78.75">
      <c r="A140" s="179" t="s">
        <v>387</v>
      </c>
      <c r="B140" s="211" t="s">
        <v>389</v>
      </c>
      <c r="C140" s="212"/>
      <c r="D140" s="212"/>
      <c r="E140" s="211"/>
      <c r="F140" s="213"/>
      <c r="G140" s="213" t="e">
        <f>G141</f>
        <v>#REF!</v>
      </c>
      <c r="H140" s="213" t="e">
        <f>H141</f>
        <v>#REF!</v>
      </c>
    </row>
    <row r="141" spans="1:8" ht="15.75">
      <c r="A141" s="179" t="s">
        <v>310</v>
      </c>
      <c r="B141" s="211" t="s">
        <v>389</v>
      </c>
      <c r="C141" s="212" t="s">
        <v>316</v>
      </c>
      <c r="D141" s="212" t="s">
        <v>99</v>
      </c>
      <c r="E141" s="211">
        <v>610</v>
      </c>
      <c r="F141" s="213"/>
      <c r="G141" s="213" t="e">
        <f>#REF!</f>
        <v>#REF!</v>
      </c>
      <c r="H141" s="213" t="e">
        <f>#REF!</f>
        <v>#REF!</v>
      </c>
    </row>
    <row r="142" spans="1:8" s="197" customFormat="1" ht="47.25">
      <c r="A142" s="201" t="s">
        <v>287</v>
      </c>
      <c r="B142" s="188" t="s">
        <v>151</v>
      </c>
      <c r="C142" s="189"/>
      <c r="D142" s="189"/>
      <c r="E142" s="188"/>
      <c r="F142" s="192" t="e">
        <f>F143+F146+F149+F152</f>
        <v>#REF!</v>
      </c>
      <c r="G142" s="192" t="e">
        <f>G143+G146+G149+G152</f>
        <v>#REF!</v>
      </c>
      <c r="H142" s="192" t="e">
        <f>H143+H146+H149+H152</f>
        <v>#REF!</v>
      </c>
    </row>
    <row r="143" spans="1:8" ht="78.75">
      <c r="A143" s="210" t="s">
        <v>288</v>
      </c>
      <c r="B143" s="211" t="s">
        <v>152</v>
      </c>
      <c r="C143" s="212"/>
      <c r="D143" s="212"/>
      <c r="E143" s="211"/>
      <c r="F143" s="213" t="e">
        <f>F144+#REF!</f>
        <v>#REF!</v>
      </c>
      <c r="G143" s="213" t="e">
        <f>G144</f>
        <v>#REF!</v>
      </c>
      <c r="H143" s="213" t="e">
        <f>H144</f>
        <v>#REF!</v>
      </c>
    </row>
    <row r="144" spans="1:8" ht="15.75">
      <c r="A144" s="210" t="s">
        <v>9</v>
      </c>
      <c r="B144" s="211" t="s">
        <v>153</v>
      </c>
      <c r="C144" s="212"/>
      <c r="D144" s="212"/>
      <c r="E144" s="211"/>
      <c r="F144" s="213" t="e">
        <f>F145</f>
        <v>#REF!</v>
      </c>
      <c r="G144" s="213" t="e">
        <f>G145</f>
        <v>#REF!</v>
      </c>
      <c r="H144" s="213" t="e">
        <f>H145</f>
        <v>#REF!</v>
      </c>
    </row>
    <row r="145" spans="1:8" ht="15.75">
      <c r="A145" s="210" t="s">
        <v>310</v>
      </c>
      <c r="B145" s="211" t="s">
        <v>153</v>
      </c>
      <c r="C145" s="212" t="s">
        <v>316</v>
      </c>
      <c r="D145" s="212" t="s">
        <v>154</v>
      </c>
      <c r="E145" s="211">
        <v>610</v>
      </c>
      <c r="F145" s="213" t="e">
        <f>'приложение 5'!#REF!</f>
        <v>#REF!</v>
      </c>
      <c r="G145" s="213" t="e">
        <f>#REF!</f>
        <v>#REF!</v>
      </c>
      <c r="H145" s="213" t="e">
        <f>#REF!</f>
        <v>#REF!</v>
      </c>
    </row>
    <row r="146" spans="1:8" ht="78.75">
      <c r="A146" s="210" t="s">
        <v>289</v>
      </c>
      <c r="B146" s="211" t="s">
        <v>155</v>
      </c>
      <c r="C146" s="212"/>
      <c r="D146" s="212"/>
      <c r="E146" s="211"/>
      <c r="F146" s="213" t="e">
        <f aca="true" t="shared" si="5" ref="F146:H147">F147</f>
        <v>#REF!</v>
      </c>
      <c r="G146" s="213" t="e">
        <f t="shared" si="5"/>
        <v>#REF!</v>
      </c>
      <c r="H146" s="213" t="e">
        <f t="shared" si="5"/>
        <v>#REF!</v>
      </c>
    </row>
    <row r="147" spans="1:8" ht="15.75">
      <c r="A147" s="210" t="s">
        <v>9</v>
      </c>
      <c r="B147" s="211" t="s">
        <v>156</v>
      </c>
      <c r="C147" s="212"/>
      <c r="D147" s="212"/>
      <c r="E147" s="211"/>
      <c r="F147" s="213" t="e">
        <f t="shared" si="5"/>
        <v>#REF!</v>
      </c>
      <c r="G147" s="213" t="e">
        <f t="shared" si="5"/>
        <v>#REF!</v>
      </c>
      <c r="H147" s="213" t="e">
        <f t="shared" si="5"/>
        <v>#REF!</v>
      </c>
    </row>
    <row r="148" spans="1:8" ht="15.75">
      <c r="A148" s="210" t="s">
        <v>310</v>
      </c>
      <c r="B148" s="211" t="s">
        <v>156</v>
      </c>
      <c r="C148" s="212" t="s">
        <v>316</v>
      </c>
      <c r="D148" s="212" t="s">
        <v>154</v>
      </c>
      <c r="E148" s="211">
        <v>610</v>
      </c>
      <c r="F148" s="213" t="e">
        <f>'приложение 5'!#REF!</f>
        <v>#REF!</v>
      </c>
      <c r="G148" s="213" t="e">
        <f>#REF!</f>
        <v>#REF!</v>
      </c>
      <c r="H148" s="213" t="e">
        <f>#REF!</f>
        <v>#REF!</v>
      </c>
    </row>
    <row r="149" spans="1:8" ht="63">
      <c r="A149" s="210" t="s">
        <v>290</v>
      </c>
      <c r="B149" s="211" t="s">
        <v>157</v>
      </c>
      <c r="C149" s="212"/>
      <c r="D149" s="212"/>
      <c r="E149" s="211"/>
      <c r="F149" s="213" t="e">
        <f aca="true" t="shared" si="6" ref="F149:H150">F150</f>
        <v>#REF!</v>
      </c>
      <c r="G149" s="213" t="e">
        <f t="shared" si="6"/>
        <v>#REF!</v>
      </c>
      <c r="H149" s="213" t="e">
        <f t="shared" si="6"/>
        <v>#REF!</v>
      </c>
    </row>
    <row r="150" spans="1:8" ht="15.75">
      <c r="A150" s="210" t="s">
        <v>9</v>
      </c>
      <c r="B150" s="211" t="s">
        <v>158</v>
      </c>
      <c r="C150" s="212"/>
      <c r="D150" s="212"/>
      <c r="E150" s="211"/>
      <c r="F150" s="213" t="e">
        <f t="shared" si="6"/>
        <v>#REF!</v>
      </c>
      <c r="G150" s="213" t="e">
        <f t="shared" si="6"/>
        <v>#REF!</v>
      </c>
      <c r="H150" s="213" t="e">
        <f t="shared" si="6"/>
        <v>#REF!</v>
      </c>
    </row>
    <row r="151" spans="1:8" ht="15.75">
      <c r="A151" s="210" t="s">
        <v>310</v>
      </c>
      <c r="B151" s="211" t="s">
        <v>158</v>
      </c>
      <c r="C151" s="212" t="s">
        <v>316</v>
      </c>
      <c r="D151" s="212" t="s">
        <v>154</v>
      </c>
      <c r="E151" s="211">
        <v>610</v>
      </c>
      <c r="F151" s="213" t="e">
        <f>'приложение 5'!#REF!</f>
        <v>#REF!</v>
      </c>
      <c r="G151" s="213" t="e">
        <f>#REF!</f>
        <v>#REF!</v>
      </c>
      <c r="H151" s="213" t="e">
        <f>#REF!</f>
        <v>#REF!</v>
      </c>
    </row>
    <row r="152" spans="1:8" ht="31.5">
      <c r="A152" s="210" t="s">
        <v>293</v>
      </c>
      <c r="B152" s="211" t="s">
        <v>159</v>
      </c>
      <c r="C152" s="212"/>
      <c r="D152" s="212"/>
      <c r="E152" s="211"/>
      <c r="F152" s="213" t="e">
        <f aca="true" t="shared" si="7" ref="F152:H153">F153</f>
        <v>#REF!</v>
      </c>
      <c r="G152" s="213" t="e">
        <f t="shared" si="7"/>
        <v>#REF!</v>
      </c>
      <c r="H152" s="213" t="e">
        <f t="shared" si="7"/>
        <v>#REF!</v>
      </c>
    </row>
    <row r="153" spans="1:8" ht="31.5">
      <c r="A153" s="210" t="s">
        <v>294</v>
      </c>
      <c r="B153" s="211" t="s">
        <v>160</v>
      </c>
      <c r="C153" s="212"/>
      <c r="D153" s="212"/>
      <c r="E153" s="211"/>
      <c r="F153" s="213" t="e">
        <f t="shared" si="7"/>
        <v>#REF!</v>
      </c>
      <c r="G153" s="213" t="e">
        <f t="shared" si="7"/>
        <v>#REF!</v>
      </c>
      <c r="H153" s="213" t="e">
        <f t="shared" si="7"/>
        <v>#REF!</v>
      </c>
    </row>
    <row r="154" spans="1:8" ht="47.25">
      <c r="A154" s="210" t="s">
        <v>313</v>
      </c>
      <c r="B154" s="211" t="s">
        <v>160</v>
      </c>
      <c r="C154" s="212" t="s">
        <v>316</v>
      </c>
      <c r="D154" s="212" t="s">
        <v>92</v>
      </c>
      <c r="E154" s="211">
        <v>320</v>
      </c>
      <c r="F154" s="213" t="e">
        <f>'приложение 5'!#REF!</f>
        <v>#REF!</v>
      </c>
      <c r="G154" s="213" t="e">
        <f>#REF!</f>
        <v>#REF!</v>
      </c>
      <c r="H154" s="213" t="e">
        <f>#REF!</f>
        <v>#REF!</v>
      </c>
    </row>
    <row r="155" spans="1:8" s="197" customFormat="1" ht="78.75">
      <c r="A155" s="201" t="s">
        <v>347</v>
      </c>
      <c r="B155" s="188" t="s">
        <v>348</v>
      </c>
      <c r="C155" s="189"/>
      <c r="D155" s="189"/>
      <c r="E155" s="188"/>
      <c r="F155" s="192" t="e">
        <f>F157</f>
        <v>#REF!</v>
      </c>
      <c r="G155" s="192" t="e">
        <f aca="true" t="shared" si="8" ref="G155:H157">G156</f>
        <v>#REF!</v>
      </c>
      <c r="H155" s="192" t="e">
        <f t="shared" si="8"/>
        <v>#REF!</v>
      </c>
    </row>
    <row r="156" spans="1:8" ht="78.75">
      <c r="A156" s="210" t="s">
        <v>422</v>
      </c>
      <c r="B156" s="211" t="s">
        <v>423</v>
      </c>
      <c r="C156" s="212"/>
      <c r="D156" s="212"/>
      <c r="E156" s="211"/>
      <c r="F156" s="213"/>
      <c r="G156" s="213" t="e">
        <f t="shared" si="8"/>
        <v>#REF!</v>
      </c>
      <c r="H156" s="213" t="e">
        <f t="shared" si="8"/>
        <v>#REF!</v>
      </c>
    </row>
    <row r="157" spans="1:8" ht="31.5">
      <c r="A157" s="210" t="s">
        <v>346</v>
      </c>
      <c r="B157" s="211" t="s">
        <v>161</v>
      </c>
      <c r="C157" s="212"/>
      <c r="D157" s="212"/>
      <c r="E157" s="211"/>
      <c r="F157" s="213" t="e">
        <f>F158</f>
        <v>#REF!</v>
      </c>
      <c r="G157" s="213" t="e">
        <f t="shared" si="8"/>
        <v>#REF!</v>
      </c>
      <c r="H157" s="213" t="e">
        <f t="shared" si="8"/>
        <v>#REF!</v>
      </c>
    </row>
    <row r="158" spans="1:8" ht="47.25">
      <c r="A158" s="210" t="s">
        <v>308</v>
      </c>
      <c r="B158" s="211" t="s">
        <v>161</v>
      </c>
      <c r="C158" s="212" t="s">
        <v>316</v>
      </c>
      <c r="D158" s="212" t="s">
        <v>162</v>
      </c>
      <c r="E158" s="211">
        <v>240</v>
      </c>
      <c r="F158" s="213" t="e">
        <f>'приложение 5'!#REF!</f>
        <v>#REF!</v>
      </c>
      <c r="G158" s="213" t="e">
        <f>#REF!</f>
        <v>#REF!</v>
      </c>
      <c r="H158" s="213" t="e">
        <f>#REF!</f>
        <v>#REF!</v>
      </c>
    </row>
    <row r="159" spans="1:8" s="197" customFormat="1" ht="94.5">
      <c r="A159" s="201" t="s">
        <v>88</v>
      </c>
      <c r="B159" s="188" t="s">
        <v>163</v>
      </c>
      <c r="C159" s="189"/>
      <c r="D159" s="189"/>
      <c r="E159" s="188"/>
      <c r="F159" s="192">
        <f>F160+F163+F166+F169</f>
        <v>0</v>
      </c>
      <c r="G159" s="192">
        <v>0</v>
      </c>
      <c r="H159" s="192" t="e">
        <f>H160+H163+H166+H169</f>
        <v>#REF!</v>
      </c>
    </row>
    <row r="160" spans="1:8" ht="31.5">
      <c r="A160" s="210" t="s">
        <v>281</v>
      </c>
      <c r="B160" s="211" t="s">
        <v>164</v>
      </c>
      <c r="C160" s="212"/>
      <c r="D160" s="212"/>
      <c r="E160" s="211"/>
      <c r="F160" s="213">
        <f>F161</f>
        <v>0</v>
      </c>
      <c r="G160" s="213">
        <v>0</v>
      </c>
      <c r="H160" s="213" t="e">
        <f>H161</f>
        <v>#REF!</v>
      </c>
    </row>
    <row r="161" spans="1:8" ht="47.25">
      <c r="A161" s="210" t="s">
        <v>322</v>
      </c>
      <c r="B161" s="211" t="s">
        <v>165</v>
      </c>
      <c r="C161" s="212"/>
      <c r="D161" s="212"/>
      <c r="E161" s="211"/>
      <c r="F161" s="213">
        <f>F162</f>
        <v>0</v>
      </c>
      <c r="G161" s="213">
        <v>0</v>
      </c>
      <c r="H161" s="213" t="e">
        <f>H162</f>
        <v>#REF!</v>
      </c>
    </row>
    <row r="162" spans="1:8" ht="47.25">
      <c r="A162" s="210" t="s">
        <v>308</v>
      </c>
      <c r="B162" s="211" t="s">
        <v>165</v>
      </c>
      <c r="C162" s="212" t="s">
        <v>316</v>
      </c>
      <c r="D162" s="212" t="s">
        <v>93</v>
      </c>
      <c r="E162" s="211">
        <v>240</v>
      </c>
      <c r="F162" s="213"/>
      <c r="G162" s="213">
        <v>0</v>
      </c>
      <c r="H162" s="213" t="e">
        <f>#REF!</f>
        <v>#REF!</v>
      </c>
    </row>
    <row r="163" spans="1:8" ht="29.25" customHeight="1">
      <c r="A163" s="210" t="s">
        <v>4</v>
      </c>
      <c r="B163" s="211" t="s">
        <v>166</v>
      </c>
      <c r="C163" s="212"/>
      <c r="D163" s="212"/>
      <c r="E163" s="211"/>
      <c r="F163" s="213">
        <f>F164</f>
        <v>0</v>
      </c>
      <c r="G163" s="213">
        <v>0</v>
      </c>
      <c r="H163" s="213" t="e">
        <f>H164</f>
        <v>#REF!</v>
      </c>
    </row>
    <row r="164" spans="1:8" ht="31.5">
      <c r="A164" s="210" t="s">
        <v>331</v>
      </c>
      <c r="B164" s="211" t="s">
        <v>167</v>
      </c>
      <c r="C164" s="212"/>
      <c r="D164" s="212"/>
      <c r="E164" s="211"/>
      <c r="F164" s="213">
        <f>F165</f>
        <v>0</v>
      </c>
      <c r="G164" s="213">
        <v>0</v>
      </c>
      <c r="H164" s="213" t="e">
        <f>H165</f>
        <v>#REF!</v>
      </c>
    </row>
    <row r="165" spans="1:8" ht="47.25">
      <c r="A165" s="210" t="s">
        <v>308</v>
      </c>
      <c r="B165" s="211" t="s">
        <v>167</v>
      </c>
      <c r="C165" s="212" t="s">
        <v>316</v>
      </c>
      <c r="D165" s="212" t="s">
        <v>93</v>
      </c>
      <c r="E165" s="211">
        <v>240</v>
      </c>
      <c r="F165" s="213"/>
      <c r="G165" s="213">
        <v>0</v>
      </c>
      <c r="H165" s="213" t="e">
        <f>#REF!</f>
        <v>#REF!</v>
      </c>
    </row>
    <row r="166" spans="1:8" ht="47.25">
      <c r="A166" s="210" t="s">
        <v>339</v>
      </c>
      <c r="B166" s="211" t="s">
        <v>168</v>
      </c>
      <c r="C166" s="212"/>
      <c r="D166" s="212"/>
      <c r="E166" s="211"/>
      <c r="F166" s="213">
        <f>F167</f>
        <v>0</v>
      </c>
      <c r="G166" s="213">
        <v>0</v>
      </c>
      <c r="H166" s="213" t="e">
        <f>H167</f>
        <v>#REF!</v>
      </c>
    </row>
    <row r="167" spans="1:8" ht="31.5">
      <c r="A167" s="210" t="s">
        <v>331</v>
      </c>
      <c r="B167" s="211" t="s">
        <v>169</v>
      </c>
      <c r="C167" s="212"/>
      <c r="D167" s="212"/>
      <c r="E167" s="211"/>
      <c r="F167" s="213">
        <f>F168</f>
        <v>0</v>
      </c>
      <c r="G167" s="213">
        <v>0</v>
      </c>
      <c r="H167" s="213" t="e">
        <f>H168</f>
        <v>#REF!</v>
      </c>
    </row>
    <row r="168" spans="1:8" ht="47.25">
      <c r="A168" s="210" t="s">
        <v>308</v>
      </c>
      <c r="B168" s="211" t="s">
        <v>169</v>
      </c>
      <c r="C168" s="212" t="s">
        <v>94</v>
      </c>
      <c r="D168" s="212" t="s">
        <v>93</v>
      </c>
      <c r="E168" s="211">
        <v>240</v>
      </c>
      <c r="F168" s="213"/>
      <c r="G168" s="213">
        <v>0</v>
      </c>
      <c r="H168" s="213" t="e">
        <f>#REF!</f>
        <v>#REF!</v>
      </c>
    </row>
    <row r="169" spans="1:8" ht="63">
      <c r="A169" s="210" t="s">
        <v>453</v>
      </c>
      <c r="B169" s="211" t="s">
        <v>170</v>
      </c>
      <c r="C169" s="212"/>
      <c r="D169" s="212"/>
      <c r="E169" s="211"/>
      <c r="F169" s="213">
        <f>F170</f>
        <v>0</v>
      </c>
      <c r="G169" s="213">
        <v>0</v>
      </c>
      <c r="H169" s="213" t="e">
        <f>H170</f>
        <v>#REF!</v>
      </c>
    </row>
    <row r="170" spans="1:8" ht="94.5">
      <c r="A170" s="210" t="s">
        <v>17</v>
      </c>
      <c r="B170" s="211" t="s">
        <v>171</v>
      </c>
      <c r="C170" s="212"/>
      <c r="D170" s="212"/>
      <c r="E170" s="211"/>
      <c r="F170" s="213">
        <f>F171</f>
        <v>0</v>
      </c>
      <c r="G170" s="213">
        <v>0</v>
      </c>
      <c r="H170" s="213" t="e">
        <f>H171</f>
        <v>#REF!</v>
      </c>
    </row>
    <row r="171" spans="1:8" ht="53.25" customHeight="1">
      <c r="A171" s="210" t="s">
        <v>308</v>
      </c>
      <c r="B171" s="211" t="s">
        <v>171</v>
      </c>
      <c r="C171" s="212" t="s">
        <v>316</v>
      </c>
      <c r="D171" s="212" t="s">
        <v>93</v>
      </c>
      <c r="E171" s="211">
        <v>240</v>
      </c>
      <c r="F171" s="213"/>
      <c r="G171" s="213">
        <v>0</v>
      </c>
      <c r="H171" s="213" t="e">
        <f>#REF!</f>
        <v>#REF!</v>
      </c>
    </row>
    <row r="172" spans="1:8" ht="80.25" customHeight="1">
      <c r="A172" s="201" t="s">
        <v>436</v>
      </c>
      <c r="B172" s="188" t="s">
        <v>442</v>
      </c>
      <c r="C172" s="189"/>
      <c r="D172" s="189"/>
      <c r="E172" s="188"/>
      <c r="F172" s="192" t="e">
        <f>F173+F176+F179+F183+F189</f>
        <v>#REF!</v>
      </c>
      <c r="G172" s="192" t="e">
        <f>G173+G176+G179+G183+G189</f>
        <v>#REF!</v>
      </c>
      <c r="H172" s="192" t="e">
        <f>H173+H176+H179+H183+H189</f>
        <v>#REF!</v>
      </c>
    </row>
    <row r="173" spans="1:8" ht="53.25" customHeight="1">
      <c r="A173" s="10" t="s">
        <v>437</v>
      </c>
      <c r="B173" s="211" t="s">
        <v>443</v>
      </c>
      <c r="C173" s="190"/>
      <c r="D173" s="190"/>
      <c r="E173" s="187"/>
      <c r="F173" s="191" t="e">
        <f aca="true" t="shared" si="9" ref="F173:H174">F174</f>
        <v>#REF!</v>
      </c>
      <c r="G173" s="213" t="e">
        <f t="shared" si="9"/>
        <v>#REF!</v>
      </c>
      <c r="H173" s="213" t="e">
        <f t="shared" si="9"/>
        <v>#REF!</v>
      </c>
    </row>
    <row r="174" spans="1:8" ht="36" customHeight="1">
      <c r="A174" s="10" t="s">
        <v>77</v>
      </c>
      <c r="B174" s="211" t="s">
        <v>444</v>
      </c>
      <c r="C174" s="190"/>
      <c r="D174" s="190"/>
      <c r="E174" s="187"/>
      <c r="F174" s="191" t="e">
        <f t="shared" si="9"/>
        <v>#REF!</v>
      </c>
      <c r="G174" s="213" t="e">
        <f t="shared" si="9"/>
        <v>#REF!</v>
      </c>
      <c r="H174" s="213" t="e">
        <f t="shared" si="9"/>
        <v>#REF!</v>
      </c>
    </row>
    <row r="175" spans="1:8" ht="53.25" customHeight="1">
      <c r="A175" s="10" t="s">
        <v>308</v>
      </c>
      <c r="B175" s="211" t="s">
        <v>444</v>
      </c>
      <c r="C175" s="212" t="s">
        <v>94</v>
      </c>
      <c r="D175" s="212" t="s">
        <v>90</v>
      </c>
      <c r="E175" s="187">
        <v>240</v>
      </c>
      <c r="F175" s="191" t="e">
        <f>'приложение 5'!#REF!</f>
        <v>#REF!</v>
      </c>
      <c r="G175" s="213" t="e">
        <f>#REF!</f>
        <v>#REF!</v>
      </c>
      <c r="H175" s="213" t="e">
        <f>#REF!</f>
        <v>#REF!</v>
      </c>
    </row>
    <row r="176" spans="1:8" ht="53.25" customHeight="1">
      <c r="A176" s="10" t="s">
        <v>438</v>
      </c>
      <c r="B176" s="211" t="s">
        <v>445</v>
      </c>
      <c r="C176" s="190"/>
      <c r="D176" s="190"/>
      <c r="E176" s="187"/>
      <c r="F176" s="191" t="e">
        <f aca="true" t="shared" si="10" ref="F176:H177">F177</f>
        <v>#REF!</v>
      </c>
      <c r="G176" s="213" t="e">
        <f t="shared" si="10"/>
        <v>#REF!</v>
      </c>
      <c r="H176" s="213" t="e">
        <f t="shared" si="10"/>
        <v>#REF!</v>
      </c>
    </row>
    <row r="177" spans="1:8" ht="53.25" customHeight="1">
      <c r="A177" s="10" t="s">
        <v>439</v>
      </c>
      <c r="B177" s="211" t="s">
        <v>446</v>
      </c>
      <c r="C177" s="190"/>
      <c r="D177" s="190"/>
      <c r="E177" s="187"/>
      <c r="F177" s="191" t="e">
        <f t="shared" si="10"/>
        <v>#REF!</v>
      </c>
      <c r="G177" s="213" t="e">
        <f t="shared" si="10"/>
        <v>#REF!</v>
      </c>
      <c r="H177" s="213" t="e">
        <f t="shared" si="10"/>
        <v>#REF!</v>
      </c>
    </row>
    <row r="178" spans="1:8" ht="53.25" customHeight="1">
      <c r="A178" s="10" t="s">
        <v>308</v>
      </c>
      <c r="B178" s="211" t="s">
        <v>446</v>
      </c>
      <c r="C178" s="212" t="s">
        <v>94</v>
      </c>
      <c r="D178" s="212" t="s">
        <v>90</v>
      </c>
      <c r="E178" s="187">
        <v>240</v>
      </c>
      <c r="F178" s="191" t="e">
        <f>'приложение 5'!#REF!</f>
        <v>#REF!</v>
      </c>
      <c r="G178" s="213" t="e">
        <f>#REF!</f>
        <v>#REF!</v>
      </c>
      <c r="H178" s="213" t="e">
        <f>#REF!</f>
        <v>#REF!</v>
      </c>
    </row>
    <row r="179" spans="1:8" ht="53.25" customHeight="1">
      <c r="A179" s="10" t="s">
        <v>440</v>
      </c>
      <c r="B179" s="211" t="s">
        <v>447</v>
      </c>
      <c r="C179" s="190"/>
      <c r="D179" s="190"/>
      <c r="E179" s="187"/>
      <c r="F179" s="191" t="e">
        <f>F180</f>
        <v>#REF!</v>
      </c>
      <c r="G179" s="213" t="e">
        <f>G180</f>
        <v>#REF!</v>
      </c>
      <c r="H179" s="213" t="e">
        <f>H180</f>
        <v>#REF!</v>
      </c>
    </row>
    <row r="180" spans="1:8" ht="53.25" customHeight="1">
      <c r="A180" s="10" t="s">
        <v>21</v>
      </c>
      <c r="B180" s="211" t="s">
        <v>448</v>
      </c>
      <c r="C180" s="190"/>
      <c r="D180" s="190"/>
      <c r="E180" s="187"/>
      <c r="F180" s="191" t="e">
        <f>F181+F182</f>
        <v>#REF!</v>
      </c>
      <c r="G180" s="213" t="e">
        <f>G181+G182</f>
        <v>#REF!</v>
      </c>
      <c r="H180" s="213" t="e">
        <f>H181+H182</f>
        <v>#REF!</v>
      </c>
    </row>
    <row r="181" spans="1:8" ht="53.25" customHeight="1">
      <c r="A181" s="10" t="s">
        <v>308</v>
      </c>
      <c r="B181" s="211" t="s">
        <v>448</v>
      </c>
      <c r="C181" s="212" t="s">
        <v>94</v>
      </c>
      <c r="D181" s="212" t="s">
        <v>90</v>
      </c>
      <c r="E181" s="187">
        <v>240</v>
      </c>
      <c r="F181" s="191" t="e">
        <f>'приложение 5'!#REF!</f>
        <v>#REF!</v>
      </c>
      <c r="G181" s="213" t="e">
        <f>#REF!</f>
        <v>#REF!</v>
      </c>
      <c r="H181" s="213" t="e">
        <f>#REF!</f>
        <v>#REF!</v>
      </c>
    </row>
    <row r="182" spans="1:8" ht="24" customHeight="1">
      <c r="A182" s="4" t="s">
        <v>309</v>
      </c>
      <c r="B182" s="211" t="s">
        <v>448</v>
      </c>
      <c r="C182" s="212" t="s">
        <v>94</v>
      </c>
      <c r="D182" s="212" t="s">
        <v>90</v>
      </c>
      <c r="E182" s="187">
        <v>850</v>
      </c>
      <c r="F182" s="191" t="e">
        <f>'приложение 5'!#REF!</f>
        <v>#REF!</v>
      </c>
      <c r="G182" s="213" t="e">
        <f>#REF!</f>
        <v>#REF!</v>
      </c>
      <c r="H182" s="213" t="e">
        <f>#REF!</f>
        <v>#REF!</v>
      </c>
    </row>
    <row r="183" spans="1:8" ht="53.25" customHeight="1">
      <c r="A183" s="10" t="s">
        <v>441</v>
      </c>
      <c r="B183" s="211" t="s">
        <v>449</v>
      </c>
      <c r="C183" s="190"/>
      <c r="D183" s="190"/>
      <c r="E183" s="187"/>
      <c r="F183" s="191" t="e">
        <f>F184+#REF!+#REF!+#REF!</f>
        <v>#REF!</v>
      </c>
      <c r="G183" s="213" t="e">
        <f>G184</f>
        <v>#REF!</v>
      </c>
      <c r="H183" s="213" t="e">
        <f>H184</f>
        <v>#REF!</v>
      </c>
    </row>
    <row r="184" spans="1:8" ht="41.25" customHeight="1">
      <c r="A184" s="10" t="s">
        <v>62</v>
      </c>
      <c r="B184" s="211" t="s">
        <v>450</v>
      </c>
      <c r="C184" s="190"/>
      <c r="D184" s="190"/>
      <c r="E184" s="187"/>
      <c r="F184" s="191" t="e">
        <f>F185+F186+F187+F188</f>
        <v>#REF!</v>
      </c>
      <c r="G184" s="213" t="e">
        <f>G185+G186+G187+G188</f>
        <v>#REF!</v>
      </c>
      <c r="H184" s="213" t="e">
        <f>H185+H186+H187+H188</f>
        <v>#REF!</v>
      </c>
    </row>
    <row r="185" spans="1:8" ht="46.5" customHeight="1">
      <c r="A185" s="10" t="s">
        <v>211</v>
      </c>
      <c r="B185" s="211" t="s">
        <v>450</v>
      </c>
      <c r="C185" s="212" t="s">
        <v>94</v>
      </c>
      <c r="D185" s="212" t="s">
        <v>90</v>
      </c>
      <c r="E185" s="187">
        <v>120</v>
      </c>
      <c r="F185" s="191" t="e">
        <f>'приложение 5'!#REF!</f>
        <v>#REF!</v>
      </c>
      <c r="G185" s="213" t="e">
        <f>#REF!</f>
        <v>#REF!</v>
      </c>
      <c r="H185" s="213" t="e">
        <f>#REF!</f>
        <v>#REF!</v>
      </c>
    </row>
    <row r="186" spans="1:8" ht="53.25" customHeight="1">
      <c r="A186" s="10" t="s">
        <v>308</v>
      </c>
      <c r="B186" s="211" t="s">
        <v>450</v>
      </c>
      <c r="C186" s="212" t="s">
        <v>94</v>
      </c>
      <c r="D186" s="212" t="s">
        <v>90</v>
      </c>
      <c r="E186" s="187">
        <v>240</v>
      </c>
      <c r="F186" s="191" t="e">
        <f>'приложение 5'!#REF!</f>
        <v>#REF!</v>
      </c>
      <c r="G186" s="213" t="e">
        <f>#REF!</f>
        <v>#REF!</v>
      </c>
      <c r="H186" s="213" t="e">
        <f>#REF!</f>
        <v>#REF!</v>
      </c>
    </row>
    <row r="187" spans="1:8" ht="23.25" customHeight="1">
      <c r="A187" s="4" t="s">
        <v>315</v>
      </c>
      <c r="B187" s="211" t="s">
        <v>450</v>
      </c>
      <c r="C187" s="212" t="s">
        <v>94</v>
      </c>
      <c r="D187" s="212" t="s">
        <v>90</v>
      </c>
      <c r="E187" s="187">
        <v>830</v>
      </c>
      <c r="F187" s="191" t="e">
        <f>'приложение 5'!#REF!</f>
        <v>#REF!</v>
      </c>
      <c r="G187" s="213" t="e">
        <f>#REF!</f>
        <v>#REF!</v>
      </c>
      <c r="H187" s="213" t="e">
        <f>#REF!</f>
        <v>#REF!</v>
      </c>
    </row>
    <row r="188" spans="1:8" ht="22.5" customHeight="1">
      <c r="A188" s="4" t="s">
        <v>309</v>
      </c>
      <c r="B188" s="211" t="s">
        <v>450</v>
      </c>
      <c r="C188" s="212" t="s">
        <v>94</v>
      </c>
      <c r="D188" s="212" t="s">
        <v>90</v>
      </c>
      <c r="E188" s="187">
        <v>850</v>
      </c>
      <c r="F188" s="191" t="e">
        <f>'приложение 5'!#REF!</f>
        <v>#REF!</v>
      </c>
      <c r="G188" s="213" t="e">
        <f>#REF!</f>
        <v>#REF!</v>
      </c>
      <c r="H188" s="213" t="e">
        <f>#REF!</f>
        <v>#REF!</v>
      </c>
    </row>
    <row r="189" spans="1:8" ht="53.25" customHeight="1">
      <c r="A189" s="10" t="s">
        <v>435</v>
      </c>
      <c r="B189" s="211" t="s">
        <v>452</v>
      </c>
      <c r="C189" s="212"/>
      <c r="D189" s="212"/>
      <c r="E189" s="187"/>
      <c r="F189" s="191" t="e">
        <f>F190</f>
        <v>#REF!</v>
      </c>
      <c r="G189" s="213" t="e">
        <f>G190</f>
        <v>#REF!</v>
      </c>
      <c r="H189" s="213" t="e">
        <f>H190</f>
        <v>#REF!</v>
      </c>
    </row>
    <row r="190" spans="1:8" ht="53.25" customHeight="1">
      <c r="A190" s="10" t="s">
        <v>33</v>
      </c>
      <c r="B190" s="211" t="s">
        <v>451</v>
      </c>
      <c r="C190" s="212"/>
      <c r="D190" s="212"/>
      <c r="E190" s="187"/>
      <c r="F190" s="191" t="e">
        <f>F191+F192</f>
        <v>#REF!</v>
      </c>
      <c r="G190" s="213" t="e">
        <f>G191+G192</f>
        <v>#REF!</v>
      </c>
      <c r="H190" s="213" t="e">
        <f>H191+H192</f>
        <v>#REF!</v>
      </c>
    </row>
    <row r="191" spans="1:8" ht="53.25" customHeight="1">
      <c r="A191" s="10" t="s">
        <v>308</v>
      </c>
      <c r="B191" s="211" t="s">
        <v>451</v>
      </c>
      <c r="C191" s="212" t="s">
        <v>94</v>
      </c>
      <c r="D191" s="212" t="s">
        <v>90</v>
      </c>
      <c r="E191" s="187">
        <v>240</v>
      </c>
      <c r="F191" s="191" t="e">
        <f>'приложение 5'!#REF!</f>
        <v>#REF!</v>
      </c>
      <c r="G191" s="213" t="e">
        <f>#REF!</f>
        <v>#REF!</v>
      </c>
      <c r="H191" s="213" t="e">
        <f>#REF!</f>
        <v>#REF!</v>
      </c>
    </row>
    <row r="192" spans="1:8" ht="53.25" customHeight="1">
      <c r="A192" s="10" t="s">
        <v>313</v>
      </c>
      <c r="B192" s="211" t="s">
        <v>451</v>
      </c>
      <c r="C192" s="212" t="s">
        <v>94</v>
      </c>
      <c r="D192" s="212" t="s">
        <v>92</v>
      </c>
      <c r="E192" s="187">
        <v>320</v>
      </c>
      <c r="F192" s="191" t="e">
        <f>'приложение 5'!#REF!</f>
        <v>#REF!</v>
      </c>
      <c r="G192" s="213" t="e">
        <f>#REF!</f>
        <v>#REF!</v>
      </c>
      <c r="H192" s="213" t="e">
        <f>#REF!</f>
        <v>#REF!</v>
      </c>
    </row>
    <row r="193" spans="1:8" s="197" customFormat="1" ht="14.25">
      <c r="A193" s="438" t="s">
        <v>174</v>
      </c>
      <c r="B193" s="439"/>
      <c r="C193" s="439"/>
      <c r="D193" s="439"/>
      <c r="E193" s="440"/>
      <c r="F193" s="203" t="e">
        <f>#REF!+F17+#REF!+#REF!+#REF!+#REF!+#REF!+#REF!+#REF!+F34+F40+F67+F75+F97+F142+F155+F159+F122</f>
        <v>#REF!</v>
      </c>
      <c r="G193" s="203" t="e">
        <f>G17+G34+G40+G67+G75+G97+G142+G155+G159+G122+G30+G87+G172</f>
        <v>#REF!</v>
      </c>
      <c r="H193" s="203" t="e">
        <f>H17+H34+H40+H67+H75+H97+H142+H155+H159+H122+H30+H87+H172</f>
        <v>#REF!</v>
      </c>
    </row>
    <row r="194" ht="15">
      <c r="H194" s="224" t="s">
        <v>208</v>
      </c>
    </row>
  </sheetData>
  <sheetProtection/>
  <mergeCells count="18">
    <mergeCell ref="B5:I5"/>
    <mergeCell ref="F14:H14"/>
    <mergeCell ref="A11:H11"/>
    <mergeCell ref="A10:H10"/>
    <mergeCell ref="A12:H12"/>
    <mergeCell ref="G13:H13"/>
    <mergeCell ref="B6:I6"/>
    <mergeCell ref="B7:I7"/>
    <mergeCell ref="B1:H1"/>
    <mergeCell ref="B2:H2"/>
    <mergeCell ref="B3:H3"/>
    <mergeCell ref="B4:E4"/>
    <mergeCell ref="A193:E193"/>
    <mergeCell ref="A14:A15"/>
    <mergeCell ref="B14:B15"/>
    <mergeCell ref="C14:C15"/>
    <mergeCell ref="D14:D15"/>
    <mergeCell ref="E14:E15"/>
  </mergeCells>
  <printOptions/>
  <pageMargins left="0.31496062992125984" right="0.2362204724409449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Блинова</dc:creator>
  <cp:keywords/>
  <dc:description/>
  <cp:lastModifiedBy>Кокоянина</cp:lastModifiedBy>
  <cp:lastPrinted>2022-11-24T06:00:01Z</cp:lastPrinted>
  <dcterms:created xsi:type="dcterms:W3CDTF">2012-10-30T08:30:04Z</dcterms:created>
  <dcterms:modified xsi:type="dcterms:W3CDTF">2022-11-24T08:14:06Z</dcterms:modified>
  <cp:category/>
  <cp:version/>
  <cp:contentType/>
  <cp:contentStatus/>
</cp:coreProperties>
</file>